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C:\Users\Luděk\Documents\Zakázky\Benešov_U_nádraží\Uznatelné_neuznatelné\"/>
    </mc:Choice>
  </mc:AlternateContent>
  <xr:revisionPtr revIDLastSave="0" documentId="13_ncr:1_{D5E39F64-28BB-485C-B4FF-E969682941EB}" xr6:coauthVersionLast="45" xr6:coauthVersionMax="45" xr10:uidLastSave="{00000000-0000-0000-0000-000000000000}"/>
  <bookViews>
    <workbookView xWindow="28680" yWindow="-120" windowWidth="29040" windowHeight="15840" xr2:uid="{00000000-000D-0000-FFFF-FFFF00000000}"/>
  </bookViews>
  <sheets>
    <sheet name="Rekapitulace stavby" sheetId="1" r:id="rId1"/>
    <sheet name="VOP k ceně díla" sheetId="10" r:id="rId2"/>
    <sheet name="SO112 - SO 112 - Okružní ..." sheetId="2" r:id="rId3"/>
    <sheet name="SO113 - SO 113 - Chodníky..." sheetId="3" r:id="rId4"/>
    <sheet name="SO401 - SO 401 - Přeložka..." sheetId="4" r:id="rId5"/>
    <sheet name="SO451 - SO 451 - Úprava o..." sheetId="5" r:id="rId6"/>
    <sheet name="SO901.3 - SO 901.3 - 3. e..." sheetId="6" r:id="rId7"/>
    <sheet name="VON - VON - Vedlejší a os..." sheetId="7" r:id="rId8"/>
    <sheet name="Seznam figur" sheetId="8" r:id="rId9"/>
    <sheet name="Pokyny pro vyplnění" sheetId="9" r:id="rId10"/>
  </sheets>
  <definedNames>
    <definedName name="_xlnm._FilterDatabase" localSheetId="2" hidden="1">'SO112 - SO 112 - Okružní ...'!$C$89:$K$930</definedName>
    <definedName name="_xlnm._FilterDatabase" localSheetId="3" hidden="1">'SO113 - SO 113 - Chodníky...'!$C$87:$K$313</definedName>
    <definedName name="_xlnm._FilterDatabase" localSheetId="4" hidden="1">'SO401 - SO 401 - Přeložka...'!$C$80:$K$84</definedName>
    <definedName name="_xlnm._FilterDatabase" localSheetId="5" hidden="1">'SO451 - SO 451 - Úprava o...'!$C$80:$K$84</definedName>
    <definedName name="_xlnm._FilterDatabase" localSheetId="6" hidden="1">'SO901.3 - SO 901.3 - 3. e...'!$C$86:$K$125</definedName>
    <definedName name="_xlnm._FilterDatabase" localSheetId="7" hidden="1">'VON - VON - Vedlejší a os...'!$C$83:$K$105</definedName>
    <definedName name="_xlnm.Print_Titles" localSheetId="0">'Rekapitulace stavby'!$52:$52</definedName>
    <definedName name="_xlnm.Print_Titles" localSheetId="8">'Seznam figur'!$9:$9</definedName>
    <definedName name="_xlnm.Print_Titles" localSheetId="2">'SO112 - SO 112 - Okružní ...'!$89:$89</definedName>
    <definedName name="_xlnm.Print_Titles" localSheetId="3">'SO113 - SO 113 - Chodníky...'!$87:$87</definedName>
    <definedName name="_xlnm.Print_Titles" localSheetId="4">'SO401 - SO 401 - Přeložka...'!$80:$80</definedName>
    <definedName name="_xlnm.Print_Titles" localSheetId="5">'SO451 - SO 451 - Úprava o...'!$80:$80</definedName>
    <definedName name="_xlnm.Print_Titles" localSheetId="6">'SO901.3 - SO 901.3 - 3. e...'!$86:$86</definedName>
    <definedName name="_xlnm.Print_Titles" localSheetId="7">'VON - VON - Vedlejší a os...'!$83:$83</definedName>
    <definedName name="_xlnm.Print_Area" localSheetId="9">'Pokyny pro vyplnění'!$B$2:$K$71,'Pokyny pro vyplnění'!$B$74:$K$118,'Pokyny pro vyplnění'!$B$121:$K$190,'Pokyny pro vyplnění'!$B$198:$K$218</definedName>
    <definedName name="_xlnm.Print_Area" localSheetId="0">'Rekapitulace stavby'!$D$4:$AO$36,'Rekapitulace stavby'!$C$42:$AQ$62</definedName>
    <definedName name="_xlnm.Print_Area" localSheetId="8">'Seznam figur'!$C$4:$G$272</definedName>
    <definedName name="_xlnm.Print_Area" localSheetId="2">'SO112 - SO 112 - Okružní ...'!$C$4:$J$39,'SO112 - SO 112 - Okružní ...'!$C$45:$J$71,'SO112 - SO 112 - Okružní ...'!$C$77:$K$930</definedName>
    <definedName name="_xlnm.Print_Area" localSheetId="3">'SO113 - SO 113 - Chodníky...'!$C$4:$J$39,'SO113 - SO 113 - Chodníky...'!$C$45:$J$69,'SO113 - SO 113 - Chodníky...'!$C$75:$K$313</definedName>
    <definedName name="_xlnm.Print_Area" localSheetId="4">'SO401 - SO 401 - Přeložka...'!$C$4:$J$39,'SO401 - SO 401 - Přeložka...'!$C$45:$J$62,'SO401 - SO 401 - Přeložka...'!$C$68:$K$84</definedName>
    <definedName name="_xlnm.Print_Area" localSheetId="5">'SO451 - SO 451 - Úprava o...'!$C$4:$J$39,'SO451 - SO 451 - Úprava o...'!$C$45:$J$62,'SO451 - SO 451 - Úprava o...'!$C$68:$K$84</definedName>
    <definedName name="_xlnm.Print_Area" localSheetId="6">'SO901.3 - SO 901.3 - 3. e...'!$C$4:$J$41,'SO901.3 - SO 901.3 - 3. e...'!$C$47:$J$66,'SO901.3 - SO 901.3 - 3. e...'!$C$72:$K$125</definedName>
    <definedName name="_xlnm.Print_Area" localSheetId="7">'VON - VON - Vedlejší a os...'!$C$4:$J$39,'VON - VON - Vedlejší a os...'!$C$45:$J$65,'VON - VON - Vedlejší a os...'!$C$71:$K$105</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8" l="1"/>
  <c r="J37" i="7"/>
  <c r="J36" i="7"/>
  <c r="AY61" i="1" s="1"/>
  <c r="J35" i="7"/>
  <c r="AX61" i="1"/>
  <c r="BI105" i="7"/>
  <c r="BH105" i="7"/>
  <c r="BG105" i="7"/>
  <c r="BF105" i="7"/>
  <c r="T105" i="7"/>
  <c r="T104" i="7"/>
  <c r="R105" i="7"/>
  <c r="R104" i="7"/>
  <c r="P105" i="7"/>
  <c r="P104" i="7" s="1"/>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1" i="7"/>
  <c r="BH91" i="7"/>
  <c r="BG91" i="7"/>
  <c r="BF91" i="7"/>
  <c r="T91" i="7"/>
  <c r="R91" i="7"/>
  <c r="P91" i="7"/>
  <c r="BI90" i="7"/>
  <c r="BH90" i="7"/>
  <c r="BG90" i="7"/>
  <c r="BF90" i="7"/>
  <c r="T90" i="7"/>
  <c r="R90" i="7"/>
  <c r="P90" i="7"/>
  <c r="BI89" i="7"/>
  <c r="BH89" i="7"/>
  <c r="BG89" i="7"/>
  <c r="BF89" i="7"/>
  <c r="T89" i="7"/>
  <c r="R89" i="7"/>
  <c r="P89" i="7"/>
  <c r="BI88" i="7"/>
  <c r="BH88" i="7"/>
  <c r="BG88" i="7"/>
  <c r="BF88" i="7"/>
  <c r="T88" i="7"/>
  <c r="R88" i="7"/>
  <c r="P88" i="7"/>
  <c r="BI87" i="7"/>
  <c r="BH87" i="7"/>
  <c r="BG87" i="7"/>
  <c r="BF87" i="7"/>
  <c r="T87" i="7"/>
  <c r="R87" i="7"/>
  <c r="P87" i="7"/>
  <c r="J81" i="7"/>
  <c r="J80" i="7"/>
  <c r="F80" i="7"/>
  <c r="F78" i="7"/>
  <c r="E76" i="7"/>
  <c r="J55" i="7"/>
  <c r="J54" i="7"/>
  <c r="F54" i="7"/>
  <c r="F52" i="7"/>
  <c r="E50" i="7"/>
  <c r="J18" i="7"/>
  <c r="E18" i="7"/>
  <c r="F55" i="7"/>
  <c r="J17" i="7"/>
  <c r="J12" i="7"/>
  <c r="J78" i="7" s="1"/>
  <c r="E7" i="7"/>
  <c r="E48" i="7"/>
  <c r="J39" i="6"/>
  <c r="J38" i="6"/>
  <c r="AY60" i="1" s="1"/>
  <c r="J37" i="6"/>
  <c r="AX60" i="1"/>
  <c r="BI122" i="6"/>
  <c r="BH122" i="6"/>
  <c r="BG122" i="6"/>
  <c r="BF122" i="6"/>
  <c r="T122" i="6"/>
  <c r="R122" i="6"/>
  <c r="P122" i="6"/>
  <c r="BI115" i="6"/>
  <c r="BH115" i="6"/>
  <c r="BG115" i="6"/>
  <c r="BF115" i="6"/>
  <c r="T115" i="6"/>
  <c r="R115" i="6"/>
  <c r="P115" i="6"/>
  <c r="BI111" i="6"/>
  <c r="BH111" i="6"/>
  <c r="BG111" i="6"/>
  <c r="BF111" i="6"/>
  <c r="T111" i="6"/>
  <c r="R111" i="6"/>
  <c r="P111" i="6"/>
  <c r="BI104" i="6"/>
  <c r="BH104" i="6"/>
  <c r="BG104" i="6"/>
  <c r="BF104" i="6"/>
  <c r="T104" i="6"/>
  <c r="R104" i="6"/>
  <c r="P104" i="6"/>
  <c r="BI100" i="6"/>
  <c r="BH100" i="6"/>
  <c r="BG100" i="6"/>
  <c r="BF100" i="6"/>
  <c r="T100" i="6"/>
  <c r="R100" i="6"/>
  <c r="P100" i="6"/>
  <c r="BI90" i="6"/>
  <c r="BH90" i="6"/>
  <c r="BG90" i="6"/>
  <c r="BF90" i="6"/>
  <c r="T90" i="6"/>
  <c r="R90" i="6"/>
  <c r="P90" i="6"/>
  <c r="J84" i="6"/>
  <c r="J83" i="6"/>
  <c r="F83" i="6"/>
  <c r="F81" i="6"/>
  <c r="E79" i="6"/>
  <c r="J59" i="6"/>
  <c r="J58" i="6"/>
  <c r="F58" i="6"/>
  <c r="F56" i="6"/>
  <c r="E54" i="6"/>
  <c r="J20" i="6"/>
  <c r="E20" i="6"/>
  <c r="F84" i="6"/>
  <c r="J19" i="6"/>
  <c r="J14" i="6"/>
  <c r="J81" i="6" s="1"/>
  <c r="E7" i="6"/>
  <c r="E75" i="6"/>
  <c r="J37" i="5"/>
  <c r="J36" i="5"/>
  <c r="AY58" i="1" s="1"/>
  <c r="J35" i="5"/>
  <c r="AX58" i="1" s="1"/>
  <c r="BI84" i="5"/>
  <c r="BH84" i="5"/>
  <c r="BG84" i="5"/>
  <c r="BF84" i="5"/>
  <c r="J34" i="5" s="1"/>
  <c r="AW58" i="1" s="1"/>
  <c r="T84" i="5"/>
  <c r="T83" i="5" s="1"/>
  <c r="T82" i="5" s="1"/>
  <c r="T81" i="5" s="1"/>
  <c r="R84" i="5"/>
  <c r="R83" i="5" s="1"/>
  <c r="R82" i="5" s="1"/>
  <c r="R81" i="5" s="1"/>
  <c r="P84" i="5"/>
  <c r="P83" i="5"/>
  <c r="P82" i="5" s="1"/>
  <c r="P81" i="5" s="1"/>
  <c r="AU58" i="1" s="1"/>
  <c r="J78" i="5"/>
  <c r="J77" i="5"/>
  <c r="F77" i="5"/>
  <c r="F75" i="5"/>
  <c r="E73" i="5"/>
  <c r="J55" i="5"/>
  <c r="J54" i="5"/>
  <c r="F54" i="5"/>
  <c r="F52" i="5"/>
  <c r="E50" i="5"/>
  <c r="J18" i="5"/>
  <c r="E18" i="5"/>
  <c r="F55" i="5" s="1"/>
  <c r="J17" i="5"/>
  <c r="J12" i="5"/>
  <c r="J75" i="5"/>
  <c r="E7" i="5"/>
  <c r="E71" i="5" s="1"/>
  <c r="J37" i="4"/>
  <c r="J36" i="4"/>
  <c r="AY57" i="1"/>
  <c r="J35" i="4"/>
  <c r="AX57" i="1"/>
  <c r="BI84" i="4"/>
  <c r="F37" i="4" s="1"/>
  <c r="BD57" i="1" s="1"/>
  <c r="BH84" i="4"/>
  <c r="BG84" i="4"/>
  <c r="BF84" i="4"/>
  <c r="T84" i="4"/>
  <c r="T83" i="4" s="1"/>
  <c r="T82" i="4" s="1"/>
  <c r="T81" i="4" s="1"/>
  <c r="R84" i="4"/>
  <c r="R83" i="4"/>
  <c r="R82" i="4" s="1"/>
  <c r="R81" i="4" s="1"/>
  <c r="P84" i="4"/>
  <c r="P83" i="4" s="1"/>
  <c r="P82" i="4" s="1"/>
  <c r="P81" i="4" s="1"/>
  <c r="AU57" i="1" s="1"/>
  <c r="J78" i="4"/>
  <c r="J77" i="4"/>
  <c r="F77" i="4"/>
  <c r="F75" i="4"/>
  <c r="E73" i="4"/>
  <c r="J55" i="4"/>
  <c r="J54" i="4"/>
  <c r="F54" i="4"/>
  <c r="F52" i="4"/>
  <c r="E50" i="4"/>
  <c r="J18" i="4"/>
  <c r="E18" i="4"/>
  <c r="F78" i="4" s="1"/>
  <c r="J17" i="4"/>
  <c r="J12" i="4"/>
  <c r="J52" i="4"/>
  <c r="E7" i="4"/>
  <c r="E71" i="4" s="1"/>
  <c r="J179" i="3"/>
  <c r="J37" i="3"/>
  <c r="J36" i="3"/>
  <c r="AY56" i="1"/>
  <c r="J35" i="3"/>
  <c r="AX56" i="1"/>
  <c r="BI308" i="3"/>
  <c r="BH308" i="3"/>
  <c r="BG308" i="3"/>
  <c r="BF308" i="3"/>
  <c r="T308" i="3"/>
  <c r="R308" i="3"/>
  <c r="P308" i="3"/>
  <c r="BI304" i="3"/>
  <c r="BH304" i="3"/>
  <c r="BG304" i="3"/>
  <c r="BF304" i="3"/>
  <c r="T304" i="3"/>
  <c r="R304" i="3"/>
  <c r="P304" i="3"/>
  <c r="BI300" i="3"/>
  <c r="BH300" i="3"/>
  <c r="BG300" i="3"/>
  <c r="BF300" i="3"/>
  <c r="T300" i="3"/>
  <c r="T299" i="3" s="1"/>
  <c r="R300" i="3"/>
  <c r="R299" i="3" s="1"/>
  <c r="P300" i="3"/>
  <c r="P299" i="3" s="1"/>
  <c r="BI298" i="3"/>
  <c r="BH298" i="3"/>
  <c r="BG298" i="3"/>
  <c r="BF298" i="3"/>
  <c r="T298" i="3"/>
  <c r="T297" i="3" s="1"/>
  <c r="R298" i="3"/>
  <c r="R297" i="3" s="1"/>
  <c r="P298" i="3"/>
  <c r="P297" i="3"/>
  <c r="BI294" i="3"/>
  <c r="BH294" i="3"/>
  <c r="BG294" i="3"/>
  <c r="BF294" i="3"/>
  <c r="T294" i="3"/>
  <c r="R294" i="3"/>
  <c r="P294" i="3"/>
  <c r="BI288" i="3"/>
  <c r="BH288" i="3"/>
  <c r="BG288" i="3"/>
  <c r="BF288" i="3"/>
  <c r="T288" i="3"/>
  <c r="R288" i="3"/>
  <c r="P288" i="3"/>
  <c r="BI285" i="3"/>
  <c r="BH285" i="3"/>
  <c r="BG285" i="3"/>
  <c r="BF285" i="3"/>
  <c r="T285" i="3"/>
  <c r="R285" i="3"/>
  <c r="P285" i="3"/>
  <c r="BI278" i="3"/>
  <c r="BH278" i="3"/>
  <c r="BG278" i="3"/>
  <c r="BF278" i="3"/>
  <c r="T278" i="3"/>
  <c r="R278" i="3"/>
  <c r="P278" i="3"/>
  <c r="BI275" i="3"/>
  <c r="BH275" i="3"/>
  <c r="BG275" i="3"/>
  <c r="BF275" i="3"/>
  <c r="T275" i="3"/>
  <c r="R275" i="3"/>
  <c r="P275" i="3"/>
  <c r="BI272" i="3"/>
  <c r="BH272" i="3"/>
  <c r="BG272" i="3"/>
  <c r="BF272" i="3"/>
  <c r="T272" i="3"/>
  <c r="R272" i="3"/>
  <c r="P272" i="3"/>
  <c r="BI269" i="3"/>
  <c r="BH269" i="3"/>
  <c r="BG269" i="3"/>
  <c r="BF269" i="3"/>
  <c r="T269" i="3"/>
  <c r="R269" i="3"/>
  <c r="P269" i="3"/>
  <c r="BI263" i="3"/>
  <c r="BH263" i="3"/>
  <c r="BG263" i="3"/>
  <c r="BF263" i="3"/>
  <c r="T263" i="3"/>
  <c r="R263" i="3"/>
  <c r="P263" i="3"/>
  <c r="BI260" i="3"/>
  <c r="BH260" i="3"/>
  <c r="BG260" i="3"/>
  <c r="BF260" i="3"/>
  <c r="T260" i="3"/>
  <c r="R260" i="3"/>
  <c r="P260" i="3"/>
  <c r="BI257" i="3"/>
  <c r="BH257" i="3"/>
  <c r="BG257" i="3"/>
  <c r="BF257" i="3"/>
  <c r="T257" i="3"/>
  <c r="R257" i="3"/>
  <c r="P257" i="3"/>
  <c r="BI254" i="3"/>
  <c r="BH254" i="3"/>
  <c r="BG254" i="3"/>
  <c r="BF254" i="3"/>
  <c r="T254" i="3"/>
  <c r="R254" i="3"/>
  <c r="P254" i="3"/>
  <c r="BI252" i="3"/>
  <c r="BH252" i="3"/>
  <c r="BG252" i="3"/>
  <c r="BF252" i="3"/>
  <c r="T252" i="3"/>
  <c r="R252" i="3"/>
  <c r="P252" i="3"/>
  <c r="BI250" i="3"/>
  <c r="BH250" i="3"/>
  <c r="BG250" i="3"/>
  <c r="BF250" i="3"/>
  <c r="T250" i="3"/>
  <c r="R250" i="3"/>
  <c r="P250" i="3"/>
  <c r="BI244" i="3"/>
  <c r="BH244" i="3"/>
  <c r="BG244" i="3"/>
  <c r="BF244" i="3"/>
  <c r="T244" i="3"/>
  <c r="R244" i="3"/>
  <c r="P244" i="3"/>
  <c r="BI240" i="3"/>
  <c r="BH240" i="3"/>
  <c r="BG240" i="3"/>
  <c r="BF240" i="3"/>
  <c r="T240" i="3"/>
  <c r="R240" i="3"/>
  <c r="P240" i="3"/>
  <c r="BI236" i="3"/>
  <c r="BH236" i="3"/>
  <c r="BG236" i="3"/>
  <c r="BF236" i="3"/>
  <c r="T236" i="3"/>
  <c r="R236" i="3"/>
  <c r="P236" i="3"/>
  <c r="BI230" i="3"/>
  <c r="BH230" i="3"/>
  <c r="BG230" i="3"/>
  <c r="BF230" i="3"/>
  <c r="T230" i="3"/>
  <c r="R230" i="3"/>
  <c r="P230" i="3"/>
  <c r="BI226" i="3"/>
  <c r="BH226" i="3"/>
  <c r="BG226" i="3"/>
  <c r="BF226" i="3"/>
  <c r="T226" i="3"/>
  <c r="R226" i="3"/>
  <c r="P226" i="3"/>
  <c r="BI222" i="3"/>
  <c r="BH222" i="3"/>
  <c r="BG222" i="3"/>
  <c r="BF222" i="3"/>
  <c r="T222" i="3"/>
  <c r="R222" i="3"/>
  <c r="P222" i="3"/>
  <c r="BI215" i="3"/>
  <c r="BH215" i="3"/>
  <c r="BG215" i="3"/>
  <c r="BF215" i="3"/>
  <c r="T215" i="3"/>
  <c r="R215" i="3"/>
  <c r="P215" i="3"/>
  <c r="BI211" i="3"/>
  <c r="BH211" i="3"/>
  <c r="BG211" i="3"/>
  <c r="BF211" i="3"/>
  <c r="T211" i="3"/>
  <c r="R211" i="3"/>
  <c r="P211" i="3"/>
  <c r="BI206" i="3"/>
  <c r="BH206" i="3"/>
  <c r="BG206" i="3"/>
  <c r="BF206" i="3"/>
  <c r="T206" i="3"/>
  <c r="R206" i="3"/>
  <c r="P206" i="3"/>
  <c r="BI203" i="3"/>
  <c r="BH203" i="3"/>
  <c r="BG203" i="3"/>
  <c r="BF203" i="3"/>
  <c r="T203" i="3"/>
  <c r="R203" i="3"/>
  <c r="P203" i="3"/>
  <c r="BI196" i="3"/>
  <c r="BH196" i="3"/>
  <c r="BG196" i="3"/>
  <c r="BF196" i="3"/>
  <c r="T196" i="3"/>
  <c r="R196" i="3"/>
  <c r="P196" i="3"/>
  <c r="BI190" i="3"/>
  <c r="BH190" i="3"/>
  <c r="BG190" i="3"/>
  <c r="BF190" i="3"/>
  <c r="T190" i="3"/>
  <c r="R190" i="3"/>
  <c r="P190" i="3"/>
  <c r="BI185" i="3"/>
  <c r="BH185" i="3"/>
  <c r="BG185" i="3"/>
  <c r="BF185" i="3"/>
  <c r="T185" i="3"/>
  <c r="R185" i="3"/>
  <c r="P185" i="3"/>
  <c r="BI181" i="3"/>
  <c r="BH181" i="3"/>
  <c r="BG181" i="3"/>
  <c r="BF181" i="3"/>
  <c r="T181" i="3"/>
  <c r="R181" i="3"/>
  <c r="P181" i="3"/>
  <c r="J63" i="3"/>
  <c r="BI175" i="3"/>
  <c r="BH175" i="3"/>
  <c r="BG175" i="3"/>
  <c r="BF175" i="3"/>
  <c r="T175" i="3"/>
  <c r="T174" i="3" s="1"/>
  <c r="R175" i="3"/>
  <c r="R174" i="3"/>
  <c r="P175" i="3"/>
  <c r="P174" i="3" s="1"/>
  <c r="BI170" i="3"/>
  <c r="BH170" i="3"/>
  <c r="BG170" i="3"/>
  <c r="BF170" i="3"/>
  <c r="T170" i="3"/>
  <c r="R170" i="3"/>
  <c r="P170" i="3"/>
  <c r="BI166" i="3"/>
  <c r="BH166" i="3"/>
  <c r="BG166" i="3"/>
  <c r="BF166" i="3"/>
  <c r="T166" i="3"/>
  <c r="R166" i="3"/>
  <c r="P166" i="3"/>
  <c r="BI163" i="3"/>
  <c r="BH163" i="3"/>
  <c r="BG163" i="3"/>
  <c r="BF163" i="3"/>
  <c r="T163" i="3"/>
  <c r="R163" i="3"/>
  <c r="P163" i="3"/>
  <c r="BI159" i="3"/>
  <c r="BH159" i="3"/>
  <c r="BG159" i="3"/>
  <c r="BF159" i="3"/>
  <c r="T159" i="3"/>
  <c r="R159" i="3"/>
  <c r="P159" i="3"/>
  <c r="BI156" i="3"/>
  <c r="BH156" i="3"/>
  <c r="BG156" i="3"/>
  <c r="BF156" i="3"/>
  <c r="T156" i="3"/>
  <c r="R156" i="3"/>
  <c r="P156" i="3"/>
  <c r="BI153" i="3"/>
  <c r="BH153" i="3"/>
  <c r="BG153" i="3"/>
  <c r="BF153" i="3"/>
  <c r="T153" i="3"/>
  <c r="R153" i="3"/>
  <c r="P153" i="3"/>
  <c r="BI150" i="3"/>
  <c r="BH150" i="3"/>
  <c r="BG150" i="3"/>
  <c r="BF150" i="3"/>
  <c r="T150" i="3"/>
  <c r="R150" i="3"/>
  <c r="P150" i="3"/>
  <c r="BI147" i="3"/>
  <c r="BH147" i="3"/>
  <c r="BG147" i="3"/>
  <c r="BF147" i="3"/>
  <c r="T147" i="3"/>
  <c r="R147" i="3"/>
  <c r="P147" i="3"/>
  <c r="BI139" i="3"/>
  <c r="BH139" i="3"/>
  <c r="BG139" i="3"/>
  <c r="BF139" i="3"/>
  <c r="T139" i="3"/>
  <c r="R139" i="3"/>
  <c r="P139" i="3"/>
  <c r="BI134" i="3"/>
  <c r="BH134" i="3"/>
  <c r="BG134" i="3"/>
  <c r="BF134" i="3"/>
  <c r="T134" i="3"/>
  <c r="R134" i="3"/>
  <c r="P134" i="3"/>
  <c r="BI126" i="3"/>
  <c r="BH126" i="3"/>
  <c r="BG126" i="3"/>
  <c r="BF126" i="3"/>
  <c r="T126" i="3"/>
  <c r="R126" i="3"/>
  <c r="P126" i="3"/>
  <c r="BI120" i="3"/>
  <c r="BH120" i="3"/>
  <c r="BG120" i="3"/>
  <c r="BF120" i="3"/>
  <c r="T120" i="3"/>
  <c r="R120" i="3"/>
  <c r="P120" i="3"/>
  <c r="BI116" i="3"/>
  <c r="BH116" i="3"/>
  <c r="BG116" i="3"/>
  <c r="BF116" i="3"/>
  <c r="T116" i="3"/>
  <c r="R116" i="3"/>
  <c r="P116" i="3"/>
  <c r="BI112" i="3"/>
  <c r="BH112" i="3"/>
  <c r="BG112" i="3"/>
  <c r="BF112" i="3"/>
  <c r="T112" i="3"/>
  <c r="R112" i="3"/>
  <c r="P112" i="3"/>
  <c r="BI108" i="3"/>
  <c r="BH108" i="3"/>
  <c r="BG108" i="3"/>
  <c r="BF108" i="3"/>
  <c r="T108" i="3"/>
  <c r="R108" i="3"/>
  <c r="P108" i="3"/>
  <c r="BI101" i="3"/>
  <c r="BH101" i="3"/>
  <c r="BG101" i="3"/>
  <c r="BF101" i="3"/>
  <c r="T101" i="3"/>
  <c r="R101" i="3"/>
  <c r="P101" i="3"/>
  <c r="BI96" i="3"/>
  <c r="BH96" i="3"/>
  <c r="BG96" i="3"/>
  <c r="BF96" i="3"/>
  <c r="T96" i="3"/>
  <c r="R96" i="3"/>
  <c r="P96" i="3"/>
  <c r="BI91" i="3"/>
  <c r="BH91" i="3"/>
  <c r="BG91" i="3"/>
  <c r="BF91" i="3"/>
  <c r="T91" i="3"/>
  <c r="R91" i="3"/>
  <c r="P91" i="3"/>
  <c r="J85" i="3"/>
  <c r="J84" i="3"/>
  <c r="F84" i="3"/>
  <c r="F82" i="3"/>
  <c r="E80" i="3"/>
  <c r="J55" i="3"/>
  <c r="J54" i="3"/>
  <c r="F54" i="3"/>
  <c r="F52" i="3"/>
  <c r="E50" i="3"/>
  <c r="J18" i="3"/>
  <c r="E18" i="3"/>
  <c r="F55" i="3" s="1"/>
  <c r="J17" i="3"/>
  <c r="J12" i="3"/>
  <c r="J52" i="3"/>
  <c r="E7" i="3"/>
  <c r="E78" i="3" s="1"/>
  <c r="J37" i="2"/>
  <c r="J36" i="2"/>
  <c r="AY55" i="1" s="1"/>
  <c r="J35" i="2"/>
  <c r="AX55" i="1"/>
  <c r="BI926" i="2"/>
  <c r="BH926" i="2"/>
  <c r="BG926" i="2"/>
  <c r="BF926" i="2"/>
  <c r="T926" i="2"/>
  <c r="T925" i="2"/>
  <c r="R926" i="2"/>
  <c r="R925" i="2"/>
  <c r="P926" i="2"/>
  <c r="P925" i="2" s="1"/>
  <c r="BI923" i="2"/>
  <c r="BH923" i="2"/>
  <c r="BG923" i="2"/>
  <c r="BF923" i="2"/>
  <c r="T923" i="2"/>
  <c r="T922" i="2" s="1"/>
  <c r="R923" i="2"/>
  <c r="R922" i="2"/>
  <c r="P923" i="2"/>
  <c r="P922" i="2"/>
  <c r="BI917" i="2"/>
  <c r="BH917" i="2"/>
  <c r="BG917" i="2"/>
  <c r="BF917" i="2"/>
  <c r="T917" i="2"/>
  <c r="R917" i="2"/>
  <c r="P917" i="2"/>
  <c r="BI912" i="2"/>
  <c r="BH912" i="2"/>
  <c r="BG912" i="2"/>
  <c r="BF912" i="2"/>
  <c r="T912" i="2"/>
  <c r="R912" i="2"/>
  <c r="P912" i="2"/>
  <c r="BI906" i="2"/>
  <c r="BH906" i="2"/>
  <c r="BG906" i="2"/>
  <c r="BF906" i="2"/>
  <c r="T906" i="2"/>
  <c r="R906" i="2"/>
  <c r="P906" i="2"/>
  <c r="BI901" i="2"/>
  <c r="BH901" i="2"/>
  <c r="BG901" i="2"/>
  <c r="BF901" i="2"/>
  <c r="T901" i="2"/>
  <c r="R901" i="2"/>
  <c r="P901" i="2"/>
  <c r="BI891" i="2"/>
  <c r="BH891" i="2"/>
  <c r="BG891" i="2"/>
  <c r="BF891" i="2"/>
  <c r="T891" i="2"/>
  <c r="R891" i="2"/>
  <c r="P891" i="2"/>
  <c r="BI888" i="2"/>
  <c r="BH888" i="2"/>
  <c r="BG888" i="2"/>
  <c r="BF888" i="2"/>
  <c r="T888" i="2"/>
  <c r="R888" i="2"/>
  <c r="P888" i="2"/>
  <c r="BI883" i="2"/>
  <c r="BH883" i="2"/>
  <c r="BG883" i="2"/>
  <c r="BF883" i="2"/>
  <c r="T883" i="2"/>
  <c r="R883" i="2"/>
  <c r="P883" i="2"/>
  <c r="BI880" i="2"/>
  <c r="BH880" i="2"/>
  <c r="BG880" i="2"/>
  <c r="BF880" i="2"/>
  <c r="T880" i="2"/>
  <c r="R880" i="2"/>
  <c r="P880" i="2"/>
  <c r="BI871" i="2"/>
  <c r="BH871" i="2"/>
  <c r="BG871" i="2"/>
  <c r="BF871" i="2"/>
  <c r="T871" i="2"/>
  <c r="R871" i="2"/>
  <c r="P871" i="2"/>
  <c r="BI868" i="2"/>
  <c r="BH868" i="2"/>
  <c r="BG868" i="2"/>
  <c r="BF868" i="2"/>
  <c r="T868" i="2"/>
  <c r="R868" i="2"/>
  <c r="P868" i="2"/>
  <c r="BI865" i="2"/>
  <c r="BH865" i="2"/>
  <c r="BG865" i="2"/>
  <c r="BF865" i="2"/>
  <c r="T865" i="2"/>
  <c r="R865" i="2"/>
  <c r="P865" i="2"/>
  <c r="BI858" i="2"/>
  <c r="BH858" i="2"/>
  <c r="BG858" i="2"/>
  <c r="BF858" i="2"/>
  <c r="T858" i="2"/>
  <c r="R858" i="2"/>
  <c r="P858" i="2"/>
  <c r="BI855" i="2"/>
  <c r="BH855" i="2"/>
  <c r="BG855" i="2"/>
  <c r="BF855" i="2"/>
  <c r="T855" i="2"/>
  <c r="R855" i="2"/>
  <c r="P855" i="2"/>
  <c r="BI848" i="2"/>
  <c r="BH848" i="2"/>
  <c r="BG848" i="2"/>
  <c r="BF848" i="2"/>
  <c r="T848" i="2"/>
  <c r="R848" i="2"/>
  <c r="P848" i="2"/>
  <c r="BI841" i="2"/>
  <c r="BH841" i="2"/>
  <c r="BG841" i="2"/>
  <c r="BF841" i="2"/>
  <c r="T841" i="2"/>
  <c r="R841" i="2"/>
  <c r="P841" i="2"/>
  <c r="BI834" i="2"/>
  <c r="BH834" i="2"/>
  <c r="BG834" i="2"/>
  <c r="BF834" i="2"/>
  <c r="T834" i="2"/>
  <c r="R834" i="2"/>
  <c r="P834" i="2"/>
  <c r="BI827" i="2"/>
  <c r="BH827" i="2"/>
  <c r="BG827" i="2"/>
  <c r="BF827" i="2"/>
  <c r="T827" i="2"/>
  <c r="R827" i="2"/>
  <c r="P827" i="2"/>
  <c r="BI820" i="2"/>
  <c r="BH820" i="2"/>
  <c r="BG820" i="2"/>
  <c r="BF820" i="2"/>
  <c r="T820" i="2"/>
  <c r="R820" i="2"/>
  <c r="P820" i="2"/>
  <c r="BI813" i="2"/>
  <c r="BH813" i="2"/>
  <c r="BG813" i="2"/>
  <c r="BF813" i="2"/>
  <c r="T813" i="2"/>
  <c r="R813" i="2"/>
  <c r="P813" i="2"/>
  <c r="BI806" i="2"/>
  <c r="BH806" i="2"/>
  <c r="BG806" i="2"/>
  <c r="BF806" i="2"/>
  <c r="T806" i="2"/>
  <c r="R806" i="2"/>
  <c r="P806" i="2"/>
  <c r="BI799" i="2"/>
  <c r="BH799" i="2"/>
  <c r="BG799" i="2"/>
  <c r="BF799" i="2"/>
  <c r="T799" i="2"/>
  <c r="R799" i="2"/>
  <c r="P799" i="2"/>
  <c r="BI792" i="2"/>
  <c r="BH792" i="2"/>
  <c r="BG792" i="2"/>
  <c r="BF792" i="2"/>
  <c r="T792" i="2"/>
  <c r="R792" i="2"/>
  <c r="P792" i="2"/>
  <c r="BI775" i="2"/>
  <c r="BH775" i="2"/>
  <c r="BG775" i="2"/>
  <c r="BF775" i="2"/>
  <c r="T775" i="2"/>
  <c r="R775" i="2"/>
  <c r="P775" i="2"/>
  <c r="BI760" i="2"/>
  <c r="BH760" i="2"/>
  <c r="BG760" i="2"/>
  <c r="BF760" i="2"/>
  <c r="T760" i="2"/>
  <c r="R760" i="2"/>
  <c r="P760" i="2"/>
  <c r="BI752" i="2"/>
  <c r="BH752" i="2"/>
  <c r="BG752" i="2"/>
  <c r="BF752" i="2"/>
  <c r="T752" i="2"/>
  <c r="R752" i="2"/>
  <c r="P752" i="2"/>
  <c r="BI746" i="2"/>
  <c r="BH746" i="2"/>
  <c r="BG746" i="2"/>
  <c r="BF746" i="2"/>
  <c r="T746" i="2"/>
  <c r="R746" i="2"/>
  <c r="P746" i="2"/>
  <c r="BI744" i="2"/>
  <c r="BH744" i="2"/>
  <c r="BG744" i="2"/>
  <c r="BF744" i="2"/>
  <c r="T744" i="2"/>
  <c r="R744" i="2"/>
  <c r="P744" i="2"/>
  <c r="BI737" i="2"/>
  <c r="BH737" i="2"/>
  <c r="BG737" i="2"/>
  <c r="BF737" i="2"/>
  <c r="T737" i="2"/>
  <c r="R737" i="2"/>
  <c r="P737" i="2"/>
  <c r="BI733" i="2"/>
  <c r="BH733" i="2"/>
  <c r="BG733" i="2"/>
  <c r="BF733" i="2"/>
  <c r="T733" i="2"/>
  <c r="R733" i="2"/>
  <c r="P733" i="2"/>
  <c r="BI729" i="2"/>
  <c r="BH729" i="2"/>
  <c r="BG729" i="2"/>
  <c r="BF729" i="2"/>
  <c r="T729" i="2"/>
  <c r="R729" i="2"/>
  <c r="P729" i="2"/>
  <c r="BI725" i="2"/>
  <c r="BH725" i="2"/>
  <c r="BG725" i="2"/>
  <c r="BF725" i="2"/>
  <c r="T725" i="2"/>
  <c r="R725" i="2"/>
  <c r="P725" i="2"/>
  <c r="BI716" i="2"/>
  <c r="BH716" i="2"/>
  <c r="BG716" i="2"/>
  <c r="BF716" i="2"/>
  <c r="T716" i="2"/>
  <c r="R716" i="2"/>
  <c r="P716" i="2"/>
  <c r="BI712" i="2"/>
  <c r="BH712" i="2"/>
  <c r="BG712" i="2"/>
  <c r="BF712" i="2"/>
  <c r="T712" i="2"/>
  <c r="R712" i="2"/>
  <c r="P712" i="2"/>
  <c r="BI706" i="2"/>
  <c r="BH706" i="2"/>
  <c r="BG706" i="2"/>
  <c r="BF706" i="2"/>
  <c r="T706" i="2"/>
  <c r="R706" i="2"/>
  <c r="P706" i="2"/>
  <c r="BI702" i="2"/>
  <c r="BH702" i="2"/>
  <c r="BG702" i="2"/>
  <c r="BF702" i="2"/>
  <c r="T702" i="2"/>
  <c r="R702" i="2"/>
  <c r="P702" i="2"/>
  <c r="BI698" i="2"/>
  <c r="BH698" i="2"/>
  <c r="BG698" i="2"/>
  <c r="BF698" i="2"/>
  <c r="T698" i="2"/>
  <c r="R698" i="2"/>
  <c r="P698" i="2"/>
  <c r="BI683" i="2"/>
  <c r="BH683" i="2"/>
  <c r="BG683" i="2"/>
  <c r="BF683" i="2"/>
  <c r="T683" i="2"/>
  <c r="R683" i="2"/>
  <c r="P683" i="2"/>
  <c r="BI677" i="2"/>
  <c r="BH677" i="2"/>
  <c r="BG677" i="2"/>
  <c r="BF677" i="2"/>
  <c r="T677" i="2"/>
  <c r="R677" i="2"/>
  <c r="P677" i="2"/>
  <c r="BI671" i="2"/>
  <c r="BH671" i="2"/>
  <c r="BG671" i="2"/>
  <c r="BF671" i="2"/>
  <c r="T671" i="2"/>
  <c r="R671" i="2"/>
  <c r="P671" i="2"/>
  <c r="BI665" i="2"/>
  <c r="BH665" i="2"/>
  <c r="BG665" i="2"/>
  <c r="BF665" i="2"/>
  <c r="T665" i="2"/>
  <c r="R665" i="2"/>
  <c r="P665" i="2"/>
  <c r="BI659" i="2"/>
  <c r="BH659" i="2"/>
  <c r="BG659" i="2"/>
  <c r="BF659" i="2"/>
  <c r="T659" i="2"/>
  <c r="R659" i="2"/>
  <c r="P659" i="2"/>
  <c r="BI658" i="2"/>
  <c r="BH658" i="2"/>
  <c r="BG658" i="2"/>
  <c r="BF658" i="2"/>
  <c r="T658" i="2"/>
  <c r="R658" i="2"/>
  <c r="P658" i="2"/>
  <c r="BI652" i="2"/>
  <c r="BH652" i="2"/>
  <c r="BG652" i="2"/>
  <c r="BF652" i="2"/>
  <c r="T652" i="2"/>
  <c r="R652" i="2"/>
  <c r="P652" i="2"/>
  <c r="BI649" i="2"/>
  <c r="BH649" i="2"/>
  <c r="BG649" i="2"/>
  <c r="BF649" i="2"/>
  <c r="T649" i="2"/>
  <c r="R649" i="2"/>
  <c r="P649" i="2"/>
  <c r="BI644" i="2"/>
  <c r="BH644" i="2"/>
  <c r="BG644" i="2"/>
  <c r="BF644" i="2"/>
  <c r="T644" i="2"/>
  <c r="R644" i="2"/>
  <c r="P644" i="2"/>
  <c r="BI641" i="2"/>
  <c r="BH641" i="2"/>
  <c r="BG641" i="2"/>
  <c r="BF641" i="2"/>
  <c r="T641" i="2"/>
  <c r="R641" i="2"/>
  <c r="P641" i="2"/>
  <c r="BI639" i="2"/>
  <c r="BH639" i="2"/>
  <c r="BG639" i="2"/>
  <c r="BF639" i="2"/>
  <c r="T639" i="2"/>
  <c r="R639" i="2"/>
  <c r="P639" i="2"/>
  <c r="BI632" i="2"/>
  <c r="BH632" i="2"/>
  <c r="BG632" i="2"/>
  <c r="BF632" i="2"/>
  <c r="T632" i="2"/>
  <c r="R632" i="2"/>
  <c r="P632" i="2"/>
  <c r="BI630" i="2"/>
  <c r="BH630" i="2"/>
  <c r="BG630" i="2"/>
  <c r="BF630" i="2"/>
  <c r="T630" i="2"/>
  <c r="R630" i="2"/>
  <c r="P630" i="2"/>
  <c r="BI624" i="2"/>
  <c r="BH624" i="2"/>
  <c r="BG624" i="2"/>
  <c r="BF624" i="2"/>
  <c r="T624" i="2"/>
  <c r="R624" i="2"/>
  <c r="P624" i="2"/>
  <c r="BI619" i="2"/>
  <c r="BH619" i="2"/>
  <c r="BG619" i="2"/>
  <c r="BF619" i="2"/>
  <c r="T619" i="2"/>
  <c r="R619" i="2"/>
  <c r="P619" i="2"/>
  <c r="BI614" i="2"/>
  <c r="BH614" i="2"/>
  <c r="BG614" i="2"/>
  <c r="BF614" i="2"/>
  <c r="T614" i="2"/>
  <c r="R614" i="2"/>
  <c r="P614" i="2"/>
  <c r="BI609" i="2"/>
  <c r="BH609" i="2"/>
  <c r="BG609" i="2"/>
  <c r="BF609" i="2"/>
  <c r="T609" i="2"/>
  <c r="R609" i="2"/>
  <c r="P609" i="2"/>
  <c r="BI608" i="2"/>
  <c r="BH608" i="2"/>
  <c r="BG608" i="2"/>
  <c r="BF608" i="2"/>
  <c r="T608" i="2"/>
  <c r="R608" i="2"/>
  <c r="P608" i="2"/>
  <c r="BI607" i="2"/>
  <c r="BH607" i="2"/>
  <c r="BG607" i="2"/>
  <c r="BF607" i="2"/>
  <c r="T607" i="2"/>
  <c r="R607" i="2"/>
  <c r="P607" i="2"/>
  <c r="BI600" i="2"/>
  <c r="BH600" i="2"/>
  <c r="BG600" i="2"/>
  <c r="BF600" i="2"/>
  <c r="T600" i="2"/>
  <c r="R600" i="2"/>
  <c r="P600" i="2"/>
  <c r="BI597" i="2"/>
  <c r="BH597" i="2"/>
  <c r="BG597" i="2"/>
  <c r="BF597" i="2"/>
  <c r="T597" i="2"/>
  <c r="R597" i="2"/>
  <c r="P597" i="2"/>
  <c r="BI594" i="2"/>
  <c r="BH594" i="2"/>
  <c r="BG594" i="2"/>
  <c r="BF594" i="2"/>
  <c r="T594" i="2"/>
  <c r="R594" i="2"/>
  <c r="P594" i="2"/>
  <c r="BI591" i="2"/>
  <c r="BH591" i="2"/>
  <c r="BG591" i="2"/>
  <c r="BF591" i="2"/>
  <c r="T591" i="2"/>
  <c r="R591" i="2"/>
  <c r="P591" i="2"/>
  <c r="BI588" i="2"/>
  <c r="BH588" i="2"/>
  <c r="BG588" i="2"/>
  <c r="BF588" i="2"/>
  <c r="T588" i="2"/>
  <c r="R588" i="2"/>
  <c r="P588" i="2"/>
  <c r="BI581" i="2"/>
  <c r="BH581" i="2"/>
  <c r="BG581" i="2"/>
  <c r="BF581" i="2"/>
  <c r="T581" i="2"/>
  <c r="R581" i="2"/>
  <c r="P581" i="2"/>
  <c r="BI574" i="2"/>
  <c r="BH574" i="2"/>
  <c r="BG574" i="2"/>
  <c r="BF574" i="2"/>
  <c r="T574" i="2"/>
  <c r="R574" i="2"/>
  <c r="P574" i="2"/>
  <c r="BI571" i="2"/>
  <c r="BH571" i="2"/>
  <c r="BG571" i="2"/>
  <c r="BF571" i="2"/>
  <c r="T571" i="2"/>
  <c r="R571" i="2"/>
  <c r="P571" i="2"/>
  <c r="BI564" i="2"/>
  <c r="BH564" i="2"/>
  <c r="BG564" i="2"/>
  <c r="BF564" i="2"/>
  <c r="T564" i="2"/>
  <c r="R564" i="2"/>
  <c r="P564" i="2"/>
  <c r="BI561" i="2"/>
  <c r="BH561" i="2"/>
  <c r="BG561" i="2"/>
  <c r="BF561" i="2"/>
  <c r="T561" i="2"/>
  <c r="R561" i="2"/>
  <c r="P561" i="2"/>
  <c r="BI554" i="2"/>
  <c r="BH554" i="2"/>
  <c r="BG554" i="2"/>
  <c r="BF554" i="2"/>
  <c r="T554" i="2"/>
  <c r="R554" i="2"/>
  <c r="P554" i="2"/>
  <c r="BI547" i="2"/>
  <c r="BH547" i="2"/>
  <c r="BG547" i="2"/>
  <c r="BF547" i="2"/>
  <c r="T547" i="2"/>
  <c r="R547" i="2"/>
  <c r="P547" i="2"/>
  <c r="BI543" i="2"/>
  <c r="BH543" i="2"/>
  <c r="BG543" i="2"/>
  <c r="BF543" i="2"/>
  <c r="T543" i="2"/>
  <c r="R543" i="2"/>
  <c r="P543" i="2"/>
  <c r="BI535" i="2"/>
  <c r="BH535" i="2"/>
  <c r="BG535" i="2"/>
  <c r="BF535" i="2"/>
  <c r="T535" i="2"/>
  <c r="R535" i="2"/>
  <c r="P535" i="2"/>
  <c r="BI532" i="2"/>
  <c r="BH532" i="2"/>
  <c r="BG532" i="2"/>
  <c r="BF532" i="2"/>
  <c r="T532" i="2"/>
  <c r="R532" i="2"/>
  <c r="P532" i="2"/>
  <c r="BI523" i="2"/>
  <c r="BH523" i="2"/>
  <c r="BG523" i="2"/>
  <c r="BF523" i="2"/>
  <c r="T523" i="2"/>
  <c r="R523" i="2"/>
  <c r="P523" i="2"/>
  <c r="BI520" i="2"/>
  <c r="BH520" i="2"/>
  <c r="BG520" i="2"/>
  <c r="BF520" i="2"/>
  <c r="T520" i="2"/>
  <c r="R520" i="2"/>
  <c r="P520" i="2"/>
  <c r="BI512" i="2"/>
  <c r="BH512" i="2"/>
  <c r="BG512" i="2"/>
  <c r="BF512" i="2"/>
  <c r="T512" i="2"/>
  <c r="R512" i="2"/>
  <c r="P512" i="2"/>
  <c r="BI504" i="2"/>
  <c r="BH504" i="2"/>
  <c r="BG504" i="2"/>
  <c r="BF504" i="2"/>
  <c r="T504" i="2"/>
  <c r="R504" i="2"/>
  <c r="P504" i="2"/>
  <c r="BI496" i="2"/>
  <c r="BH496" i="2"/>
  <c r="BG496" i="2"/>
  <c r="BF496" i="2"/>
  <c r="T496" i="2"/>
  <c r="R496" i="2"/>
  <c r="P496" i="2"/>
  <c r="BI488" i="2"/>
  <c r="BH488" i="2"/>
  <c r="BG488" i="2"/>
  <c r="BF488" i="2"/>
  <c r="T488" i="2"/>
  <c r="R488" i="2"/>
  <c r="P488" i="2"/>
  <c r="BI477" i="2"/>
  <c r="BH477" i="2"/>
  <c r="BG477" i="2"/>
  <c r="BF477" i="2"/>
  <c r="T477" i="2"/>
  <c r="R477" i="2"/>
  <c r="P477" i="2"/>
  <c r="BI470" i="2"/>
  <c r="BH470" i="2"/>
  <c r="BG470" i="2"/>
  <c r="BF470" i="2"/>
  <c r="T470" i="2"/>
  <c r="R470" i="2"/>
  <c r="P470" i="2"/>
  <c r="BI462" i="2"/>
  <c r="BH462" i="2"/>
  <c r="BG462" i="2"/>
  <c r="BF462" i="2"/>
  <c r="T462" i="2"/>
  <c r="R462" i="2"/>
  <c r="P462" i="2"/>
  <c r="BI452" i="2"/>
  <c r="BH452" i="2"/>
  <c r="BG452" i="2"/>
  <c r="BF452" i="2"/>
  <c r="T452" i="2"/>
  <c r="R452" i="2"/>
  <c r="P452" i="2"/>
  <c r="BI444" i="2"/>
  <c r="BH444" i="2"/>
  <c r="BG444" i="2"/>
  <c r="BF444" i="2"/>
  <c r="T444" i="2"/>
  <c r="R444" i="2"/>
  <c r="P444" i="2"/>
  <c r="BI436" i="2"/>
  <c r="BH436" i="2"/>
  <c r="BG436" i="2"/>
  <c r="BF436" i="2"/>
  <c r="T436" i="2"/>
  <c r="R436" i="2"/>
  <c r="P436" i="2"/>
  <c r="BI427" i="2"/>
  <c r="BH427" i="2"/>
  <c r="BG427" i="2"/>
  <c r="BF427" i="2"/>
  <c r="T427" i="2"/>
  <c r="R427" i="2"/>
  <c r="P427" i="2"/>
  <c r="BI420" i="2"/>
  <c r="BH420" i="2"/>
  <c r="BG420" i="2"/>
  <c r="BF420" i="2"/>
  <c r="T420" i="2"/>
  <c r="R420" i="2"/>
  <c r="P420" i="2"/>
  <c r="BI411" i="2"/>
  <c r="BH411" i="2"/>
  <c r="BG411" i="2"/>
  <c r="BF411" i="2"/>
  <c r="T411" i="2"/>
  <c r="R411" i="2"/>
  <c r="P411" i="2"/>
  <c r="BI403" i="2"/>
  <c r="BH403" i="2"/>
  <c r="BG403" i="2"/>
  <c r="BF403" i="2"/>
  <c r="T403" i="2"/>
  <c r="T402" i="2" s="1"/>
  <c r="R403" i="2"/>
  <c r="R402" i="2"/>
  <c r="P403" i="2"/>
  <c r="P402" i="2"/>
  <c r="BI395" i="2"/>
  <c r="BH395" i="2"/>
  <c r="BG395" i="2"/>
  <c r="BF395" i="2"/>
  <c r="T395" i="2"/>
  <c r="T394" i="2" s="1"/>
  <c r="R395" i="2"/>
  <c r="R394" i="2" s="1"/>
  <c r="P395" i="2"/>
  <c r="P394" i="2"/>
  <c r="BI382" i="2"/>
  <c r="BH382" i="2"/>
  <c r="BG382" i="2"/>
  <c r="BF382" i="2"/>
  <c r="T382" i="2"/>
  <c r="R382" i="2"/>
  <c r="P382" i="2"/>
  <c r="BI380" i="2"/>
  <c r="BH380" i="2"/>
  <c r="BG380" i="2"/>
  <c r="BF380" i="2"/>
  <c r="T380" i="2"/>
  <c r="R380" i="2"/>
  <c r="P380" i="2"/>
  <c r="BI373" i="2"/>
  <c r="BH373" i="2"/>
  <c r="BG373" i="2"/>
  <c r="BF373" i="2"/>
  <c r="T373" i="2"/>
  <c r="R373" i="2"/>
  <c r="P373" i="2"/>
  <c r="BI366" i="2"/>
  <c r="BH366" i="2"/>
  <c r="BG366" i="2"/>
  <c r="BF366" i="2"/>
  <c r="T366" i="2"/>
  <c r="R366" i="2"/>
  <c r="P366" i="2"/>
  <c r="BI363" i="2"/>
  <c r="BH363" i="2"/>
  <c r="BG363" i="2"/>
  <c r="BF363" i="2"/>
  <c r="T363" i="2"/>
  <c r="R363" i="2"/>
  <c r="P363" i="2"/>
  <c r="BI356" i="2"/>
  <c r="BH356" i="2"/>
  <c r="BG356" i="2"/>
  <c r="BF356" i="2"/>
  <c r="T356" i="2"/>
  <c r="R356" i="2"/>
  <c r="P356" i="2"/>
  <c r="BI347" i="2"/>
  <c r="BH347" i="2"/>
  <c r="BG347" i="2"/>
  <c r="BF347" i="2"/>
  <c r="T347" i="2"/>
  <c r="R347" i="2"/>
  <c r="P347" i="2"/>
  <c r="BI343" i="2"/>
  <c r="BH343" i="2"/>
  <c r="BG343" i="2"/>
  <c r="BF343" i="2"/>
  <c r="T343" i="2"/>
  <c r="R343" i="2"/>
  <c r="P343" i="2"/>
  <c r="BI341" i="2"/>
  <c r="BH341" i="2"/>
  <c r="BG341" i="2"/>
  <c r="BF341" i="2"/>
  <c r="T341" i="2"/>
  <c r="R341" i="2"/>
  <c r="P341" i="2"/>
  <c r="BI336" i="2"/>
  <c r="BH336" i="2"/>
  <c r="BG336" i="2"/>
  <c r="BF336" i="2"/>
  <c r="T336" i="2"/>
  <c r="R336" i="2"/>
  <c r="P336" i="2"/>
  <c r="BI330" i="2"/>
  <c r="BH330" i="2"/>
  <c r="BG330" i="2"/>
  <c r="BF330" i="2"/>
  <c r="T330" i="2"/>
  <c r="R330" i="2"/>
  <c r="P330" i="2"/>
  <c r="BI328" i="2"/>
  <c r="BH328" i="2"/>
  <c r="BG328" i="2"/>
  <c r="BF328" i="2"/>
  <c r="T328" i="2"/>
  <c r="R328" i="2"/>
  <c r="P328" i="2"/>
  <c r="BI322" i="2"/>
  <c r="BH322" i="2"/>
  <c r="BG322" i="2"/>
  <c r="BF322" i="2"/>
  <c r="T322" i="2"/>
  <c r="R322" i="2"/>
  <c r="P322" i="2"/>
  <c r="BI315" i="2"/>
  <c r="BH315" i="2"/>
  <c r="BG315" i="2"/>
  <c r="BF315" i="2"/>
  <c r="T315" i="2"/>
  <c r="R315" i="2"/>
  <c r="P315" i="2"/>
  <c r="BI308" i="2"/>
  <c r="BH308" i="2"/>
  <c r="BG308" i="2"/>
  <c r="BF308" i="2"/>
  <c r="T308" i="2"/>
  <c r="R308" i="2"/>
  <c r="P308" i="2"/>
  <c r="BI296" i="2"/>
  <c r="BH296" i="2"/>
  <c r="BG296" i="2"/>
  <c r="BF296" i="2"/>
  <c r="T296" i="2"/>
  <c r="R296" i="2"/>
  <c r="P296" i="2"/>
  <c r="BI293" i="2"/>
  <c r="BH293" i="2"/>
  <c r="BG293" i="2"/>
  <c r="BF293" i="2"/>
  <c r="T293" i="2"/>
  <c r="R293" i="2"/>
  <c r="P293" i="2"/>
  <c r="BI287" i="2"/>
  <c r="BH287" i="2"/>
  <c r="BG287" i="2"/>
  <c r="BF287" i="2"/>
  <c r="T287" i="2"/>
  <c r="R287" i="2"/>
  <c r="P287" i="2"/>
  <c r="BI281" i="2"/>
  <c r="BH281" i="2"/>
  <c r="BG281" i="2"/>
  <c r="BF281" i="2"/>
  <c r="T281" i="2"/>
  <c r="R281" i="2"/>
  <c r="P281" i="2"/>
  <c r="BI275" i="2"/>
  <c r="BH275" i="2"/>
  <c r="BG275" i="2"/>
  <c r="BF275" i="2"/>
  <c r="T275" i="2"/>
  <c r="R275" i="2"/>
  <c r="P275" i="2"/>
  <c r="BI273" i="2"/>
  <c r="BH273" i="2"/>
  <c r="BG273" i="2"/>
  <c r="BF273" i="2"/>
  <c r="T273" i="2"/>
  <c r="R273" i="2"/>
  <c r="P273" i="2"/>
  <c r="BI264" i="2"/>
  <c r="BH264" i="2"/>
  <c r="BG264" i="2"/>
  <c r="BF264" i="2"/>
  <c r="T264" i="2"/>
  <c r="R264" i="2"/>
  <c r="P264" i="2"/>
  <c r="BI262" i="2"/>
  <c r="BH262" i="2"/>
  <c r="BG262" i="2"/>
  <c r="BF262" i="2"/>
  <c r="T262" i="2"/>
  <c r="R262" i="2"/>
  <c r="P262" i="2"/>
  <c r="BI251" i="2"/>
  <c r="BH251" i="2"/>
  <c r="BG251" i="2"/>
  <c r="BF251" i="2"/>
  <c r="T251" i="2"/>
  <c r="R251" i="2"/>
  <c r="P251" i="2"/>
  <c r="BI245" i="2"/>
  <c r="BH245" i="2"/>
  <c r="BG245" i="2"/>
  <c r="BF245" i="2"/>
  <c r="T245" i="2"/>
  <c r="R245" i="2"/>
  <c r="P245" i="2"/>
  <c r="BI236" i="2"/>
  <c r="BH236" i="2"/>
  <c r="BG236" i="2"/>
  <c r="BF236" i="2"/>
  <c r="T236" i="2"/>
  <c r="R236" i="2"/>
  <c r="P236" i="2"/>
  <c r="BI228" i="2"/>
  <c r="BH228" i="2"/>
  <c r="BG228" i="2"/>
  <c r="BF228" i="2"/>
  <c r="T228" i="2"/>
  <c r="R228" i="2"/>
  <c r="P228" i="2"/>
  <c r="BI218" i="2"/>
  <c r="BH218" i="2"/>
  <c r="BG218" i="2"/>
  <c r="BF218" i="2"/>
  <c r="T218" i="2"/>
  <c r="R218" i="2"/>
  <c r="P218" i="2"/>
  <c r="BI215" i="2"/>
  <c r="BH215" i="2"/>
  <c r="BG215" i="2"/>
  <c r="BF215" i="2"/>
  <c r="T215" i="2"/>
  <c r="R215" i="2"/>
  <c r="P215" i="2"/>
  <c r="BI212" i="2"/>
  <c r="BH212" i="2"/>
  <c r="BG212" i="2"/>
  <c r="BF212" i="2"/>
  <c r="T212" i="2"/>
  <c r="R212" i="2"/>
  <c r="P212" i="2"/>
  <c r="BI207" i="2"/>
  <c r="BH207" i="2"/>
  <c r="BG207" i="2"/>
  <c r="BF207" i="2"/>
  <c r="T207" i="2"/>
  <c r="R207" i="2"/>
  <c r="P207" i="2"/>
  <c r="BI199" i="2"/>
  <c r="BH199" i="2"/>
  <c r="BG199" i="2"/>
  <c r="BF199" i="2"/>
  <c r="T199" i="2"/>
  <c r="R199" i="2"/>
  <c r="P199" i="2"/>
  <c r="BI195" i="2"/>
  <c r="BH195" i="2"/>
  <c r="BG195" i="2"/>
  <c r="BF195" i="2"/>
  <c r="T195" i="2"/>
  <c r="R195" i="2"/>
  <c r="P195" i="2"/>
  <c r="BI194" i="2"/>
  <c r="BH194" i="2"/>
  <c r="BG194" i="2"/>
  <c r="BF194" i="2"/>
  <c r="T194" i="2"/>
  <c r="R194" i="2"/>
  <c r="P194" i="2"/>
  <c r="BI187" i="2"/>
  <c r="BH187" i="2"/>
  <c r="BG187" i="2"/>
  <c r="BF187" i="2"/>
  <c r="T187" i="2"/>
  <c r="R187" i="2"/>
  <c r="P187" i="2"/>
  <c r="BI184" i="2"/>
  <c r="BH184" i="2"/>
  <c r="BG184" i="2"/>
  <c r="BF184" i="2"/>
  <c r="T184" i="2"/>
  <c r="R184" i="2"/>
  <c r="P184" i="2"/>
  <c r="BI176" i="2"/>
  <c r="BH176" i="2"/>
  <c r="BG176" i="2"/>
  <c r="BF176" i="2"/>
  <c r="T176" i="2"/>
  <c r="R176" i="2"/>
  <c r="P176" i="2"/>
  <c r="BI173" i="2"/>
  <c r="BH173" i="2"/>
  <c r="BG173" i="2"/>
  <c r="BF173" i="2"/>
  <c r="T173" i="2"/>
  <c r="R173" i="2"/>
  <c r="P173" i="2"/>
  <c r="BI165" i="2"/>
  <c r="BH165" i="2"/>
  <c r="BG165" i="2"/>
  <c r="BF165" i="2"/>
  <c r="T165" i="2"/>
  <c r="R165" i="2"/>
  <c r="P165" i="2"/>
  <c r="BI162" i="2"/>
  <c r="BH162" i="2"/>
  <c r="BG162" i="2"/>
  <c r="BF162" i="2"/>
  <c r="T162" i="2"/>
  <c r="R162" i="2"/>
  <c r="P162" i="2"/>
  <c r="BI152" i="2"/>
  <c r="BH152" i="2"/>
  <c r="BG152" i="2"/>
  <c r="BF152" i="2"/>
  <c r="T152" i="2"/>
  <c r="R152" i="2"/>
  <c r="P152" i="2"/>
  <c r="BI148" i="2"/>
  <c r="BH148" i="2"/>
  <c r="BG148" i="2"/>
  <c r="BF148" i="2"/>
  <c r="T148" i="2"/>
  <c r="R148" i="2"/>
  <c r="P148" i="2"/>
  <c r="BI143" i="2"/>
  <c r="BH143" i="2"/>
  <c r="BG143" i="2"/>
  <c r="BF143" i="2"/>
  <c r="T143" i="2"/>
  <c r="R143" i="2"/>
  <c r="P143" i="2"/>
  <c r="BI138" i="2"/>
  <c r="BH138" i="2"/>
  <c r="BG138" i="2"/>
  <c r="BF138" i="2"/>
  <c r="T138" i="2"/>
  <c r="R138" i="2"/>
  <c r="P138" i="2"/>
  <c r="BI132" i="2"/>
  <c r="BH132" i="2"/>
  <c r="BG132" i="2"/>
  <c r="BF132" i="2"/>
  <c r="T132" i="2"/>
  <c r="R132" i="2"/>
  <c r="P132" i="2"/>
  <c r="BI126" i="2"/>
  <c r="BH126" i="2"/>
  <c r="BG126" i="2"/>
  <c r="BF126" i="2"/>
  <c r="T126" i="2"/>
  <c r="R126" i="2"/>
  <c r="P126" i="2"/>
  <c r="BI120" i="2"/>
  <c r="BH120" i="2"/>
  <c r="BG120" i="2"/>
  <c r="BF120" i="2"/>
  <c r="T120" i="2"/>
  <c r="R120" i="2"/>
  <c r="P120" i="2"/>
  <c r="BI114" i="2"/>
  <c r="BH114" i="2"/>
  <c r="BG114" i="2"/>
  <c r="BF114" i="2"/>
  <c r="T114" i="2"/>
  <c r="R114" i="2"/>
  <c r="P114" i="2"/>
  <c r="BI108" i="2"/>
  <c r="BH108" i="2"/>
  <c r="BG108" i="2"/>
  <c r="BF108" i="2"/>
  <c r="T108" i="2"/>
  <c r="R108" i="2"/>
  <c r="P108" i="2"/>
  <c r="BI103" i="2"/>
  <c r="BH103" i="2"/>
  <c r="BG103" i="2"/>
  <c r="BF103" i="2"/>
  <c r="T103" i="2"/>
  <c r="R103" i="2"/>
  <c r="P103" i="2"/>
  <c r="BI98" i="2"/>
  <c r="BH98" i="2"/>
  <c r="BG98" i="2"/>
  <c r="BF98" i="2"/>
  <c r="T98" i="2"/>
  <c r="R98" i="2"/>
  <c r="P98" i="2"/>
  <c r="BI93" i="2"/>
  <c r="BH93" i="2"/>
  <c r="BG93" i="2"/>
  <c r="BF93" i="2"/>
  <c r="T93" i="2"/>
  <c r="R93" i="2"/>
  <c r="P93" i="2"/>
  <c r="J87" i="2"/>
  <c r="J86" i="2"/>
  <c r="F86" i="2"/>
  <c r="F84" i="2"/>
  <c r="E82" i="2"/>
  <c r="J55" i="2"/>
  <c r="J54" i="2"/>
  <c r="F54" i="2"/>
  <c r="F52" i="2"/>
  <c r="E50" i="2"/>
  <c r="J18" i="2"/>
  <c r="E18" i="2"/>
  <c r="F87" i="2" s="1"/>
  <c r="J17" i="2"/>
  <c r="J12" i="2"/>
  <c r="J84" i="2" s="1"/>
  <c r="E7" i="2"/>
  <c r="E48" i="2"/>
  <c r="L50" i="1"/>
  <c r="AM50" i="1"/>
  <c r="AM49" i="1"/>
  <c r="L49" i="1"/>
  <c r="AM47" i="1"/>
  <c r="L47" i="1"/>
  <c r="L45" i="1"/>
  <c r="L44" i="1"/>
  <c r="J97" i="7"/>
  <c r="BK115" i="6"/>
  <c r="J252" i="3"/>
  <c r="BK744" i="2"/>
  <c r="BK380" i="2"/>
  <c r="BK100" i="7"/>
  <c r="BK88" i="7"/>
  <c r="J288" i="3"/>
  <c r="J211" i="3"/>
  <c r="J632" i="2"/>
  <c r="BK296" i="2"/>
  <c r="BK126" i="2"/>
  <c r="J906" i="2"/>
  <c r="J760" i="2"/>
  <c r="J512" i="2"/>
  <c r="J245" i="2"/>
  <c r="BK698" i="2"/>
  <c r="J363" i="2"/>
  <c r="BK84" i="4"/>
  <c r="J315" i="2"/>
  <c r="J206" i="3"/>
  <c r="BK108" i="3"/>
  <c r="BK330" i="2"/>
  <c r="J101" i="3"/>
  <c r="BK452" i="2"/>
  <c r="BK215" i="3"/>
  <c r="J891" i="2"/>
  <c r="J330" i="2"/>
  <c r="J120" i="3"/>
  <c r="J564" i="2"/>
  <c r="J126" i="3"/>
  <c r="BK207" i="2"/>
  <c r="BK871" i="2"/>
  <c r="BK639" i="2"/>
  <c r="BK477" i="2"/>
  <c r="J215" i="2"/>
  <c r="J608" i="2"/>
  <c r="BK228" i="2"/>
  <c r="BK87" i="7"/>
  <c r="BK206" i="3"/>
  <c r="J659" i="2"/>
  <c r="BK97" i="7"/>
  <c r="J87" i="7"/>
  <c r="J254" i="3"/>
  <c r="BK858" i="2"/>
  <c r="BK608" i="2"/>
  <c r="J120" i="2"/>
  <c r="BK126" i="3"/>
  <c r="BK865" i="2"/>
  <c r="BK597" i="2"/>
  <c r="BK373" i="2"/>
  <c r="J228" i="2"/>
  <c r="BK702" i="2"/>
  <c r="J477" i="2"/>
  <c r="J240" i="3"/>
  <c r="BK462" i="2"/>
  <c r="BK251" i="2"/>
  <c r="BK203" i="3"/>
  <c r="J96" i="3"/>
  <c r="J296" i="2"/>
  <c r="BK308" i="3"/>
  <c r="BK96" i="3"/>
  <c r="BK588" i="2"/>
  <c r="J278" i="3"/>
  <c r="BK166" i="3"/>
  <c r="J820" i="2"/>
  <c r="J308" i="2"/>
  <c r="BK211" i="3"/>
  <c r="J594" i="2"/>
  <c r="J427" i="2"/>
  <c r="BK792" i="2"/>
  <c r="BK264" i="2"/>
  <c r="J923" i="2"/>
  <c r="BK658" i="2"/>
  <c r="BK543" i="2"/>
  <c r="J257" i="3"/>
  <c r="BK273" i="2"/>
  <c r="F35" i="5"/>
  <c r="BB58" i="1"/>
  <c r="J105" i="7"/>
  <c r="BK91" i="7"/>
  <c r="J90" i="6"/>
  <c r="BK101" i="3"/>
  <c r="J395" i="2"/>
  <c r="BK96" i="7"/>
  <c r="J89" i="7"/>
  <c r="BK90" i="6"/>
  <c r="J865" i="2"/>
  <c r="BK806" i="2"/>
  <c r="J470" i="2"/>
  <c r="BK285" i="3"/>
  <c r="BK153" i="3"/>
  <c r="J665" i="2"/>
  <c r="BK470" i="2"/>
  <c r="J212" i="2"/>
  <c r="J175" i="3"/>
  <c r="J609" i="2"/>
  <c r="BK322" i="2"/>
  <c r="BK252" i="3"/>
  <c r="BK512" i="2"/>
  <c r="J308" i="3"/>
  <c r="J166" i="3"/>
  <c r="J597" i="2"/>
  <c r="F34" i="5"/>
  <c r="J98" i="2"/>
  <c r="BK196" i="3"/>
  <c r="J834" i="2"/>
  <c r="BK504" i="2"/>
  <c r="J215" i="3"/>
  <c r="J630" i="2"/>
  <c r="BK143" i="2"/>
  <c r="BK716" i="2"/>
  <c r="J126" i="2"/>
  <c r="BK883" i="2"/>
  <c r="J649" i="2"/>
  <c r="BK496" i="2"/>
  <c r="BK184" i="2"/>
  <c r="J162" i="2"/>
  <c r="BK103" i="7"/>
  <c r="J122" i="6"/>
  <c r="J108" i="3"/>
  <c r="J591" i="2"/>
  <c r="J95" i="7"/>
  <c r="BK84" i="5"/>
  <c r="BK917" i="2"/>
  <c r="BK855" i="2"/>
  <c r="J600" i="2"/>
  <c r="J148" i="2"/>
  <c r="J134" i="3"/>
  <c r="BK644" i="2"/>
  <c r="J275" i="2"/>
  <c r="BK799" i="2"/>
  <c r="BK520" i="2"/>
  <c r="BK98" i="2"/>
  <c r="BK683" i="2"/>
  <c r="J273" i="2"/>
  <c r="BK275" i="3"/>
  <c r="BK181" i="3"/>
  <c r="BK834" i="2"/>
  <c r="BK356" i="2"/>
  <c r="J100" i="6"/>
  <c r="BK729" i="2"/>
  <c r="F36" i="4"/>
  <c r="J523" i="2"/>
  <c r="BK236" i="3"/>
  <c r="BK677" i="2"/>
  <c r="BK581" i="2"/>
  <c r="J436" i="2"/>
  <c r="J108" i="2"/>
  <c r="BK712" i="2"/>
  <c r="BK212" i="2"/>
  <c r="J926" i="2"/>
  <c r="BK630" i="2"/>
  <c r="J561" i="2"/>
  <c r="BK752" i="2"/>
  <c r="BK218" i="2"/>
  <c r="J100" i="7"/>
  <c r="J88" i="7"/>
  <c r="BK163" i="3"/>
  <c r="J382" i="2"/>
  <c r="J101" i="7"/>
  <c r="BK111" i="6"/>
  <c r="J159" i="3"/>
  <c r="BK841" i="2"/>
  <c r="BK594" i="2"/>
  <c r="J143" i="2"/>
  <c r="BK159" i="3"/>
  <c r="J698" i="2"/>
  <c r="J488" i="2"/>
  <c r="BK236" i="2"/>
  <c r="J84" i="4"/>
  <c r="BK649" i="2"/>
  <c r="BK547" i="2"/>
  <c r="BK120" i="2"/>
  <c r="BK671" i="2"/>
  <c r="BK262" i="2"/>
  <c r="BK244" i="3"/>
  <c r="BK120" i="3"/>
  <c r="BK827" i="2"/>
  <c r="J262" i="2"/>
  <c r="BK294" i="3"/>
  <c r="J343" i="2"/>
  <c r="J244" i="3"/>
  <c r="J855" i="2"/>
  <c r="BK561" i="2"/>
  <c r="BK165" i="2"/>
  <c r="J112" i="3"/>
  <c r="J535" i="2"/>
  <c r="J373" i="2"/>
  <c r="BK93" i="2"/>
  <c r="BK395" i="2"/>
  <c r="BK926" i="2"/>
  <c r="J806" i="2"/>
  <c r="BK523" i="2"/>
  <c r="BK152" i="2"/>
  <c r="BK532" i="2"/>
  <c r="F37" i="5"/>
  <c r="BD58" i="1"/>
  <c r="BK105" i="7"/>
  <c r="BK94" i="7"/>
  <c r="J298" i="3"/>
  <c r="J792" i="2"/>
  <c r="BK99" i="7"/>
  <c r="BK122" i="6"/>
  <c r="J170" i="3"/>
  <c r="J744" i="2"/>
  <c r="J341" i="2"/>
  <c r="J275" i="3"/>
  <c r="J883" i="2"/>
  <c r="J813" i="2"/>
  <c r="J366" i="2"/>
  <c r="J111" i="6"/>
  <c r="J250" i="3"/>
  <c r="BK554" i="2"/>
  <c r="BK114" i="2"/>
  <c r="J677" i="2"/>
  <c r="BK275" i="2"/>
  <c r="J294" i="3"/>
  <c r="BK156" i="3"/>
  <c r="J746" i="2"/>
  <c r="J114" i="2"/>
  <c r="BK190" i="3"/>
  <c r="J251" i="2"/>
  <c r="BK254" i="3"/>
  <c r="BK906" i="2"/>
  <c r="BK641" i="2"/>
  <c r="BK341" i="2"/>
  <c r="J181" i="3"/>
  <c r="J624" i="2"/>
  <c r="J194" i="2"/>
  <c r="BK733" i="2"/>
  <c r="J380" i="2"/>
  <c r="J901" i="2"/>
  <c r="BK614" i="2"/>
  <c r="BK403" i="2"/>
  <c r="BK132" i="2"/>
  <c r="J184" i="2"/>
  <c r="BK101" i="7"/>
  <c r="J285" i="3"/>
  <c r="J729" i="2"/>
  <c r="J173" i="2"/>
  <c r="BK90" i="7"/>
  <c r="BK104" i="6"/>
  <c r="BK880" i="2"/>
  <c r="BK574" i="2"/>
  <c r="BK199" i="2"/>
  <c r="BK278" i="3"/>
  <c r="J912" i="2"/>
  <c r="BK632" i="2"/>
  <c r="BK315" i="2"/>
  <c r="J104" i="6"/>
  <c r="J644" i="2"/>
  <c r="J336" i="2"/>
  <c r="J236" i="3"/>
  <c r="BK665" i="2"/>
  <c r="J264" i="2"/>
  <c r="BK240" i="3"/>
  <c r="BK147" i="3"/>
  <c r="BK737" i="2"/>
  <c r="BK162" i="2"/>
  <c r="J733" i="2"/>
  <c r="BK571" i="2"/>
  <c r="J230" i="3"/>
  <c r="J827" i="2"/>
  <c r="BK420" i="2"/>
  <c r="BK222" i="3"/>
  <c r="J671" i="2"/>
  <c r="J462" i="2"/>
  <c r="J218" i="2"/>
  <c r="J150" i="3"/>
  <c r="BK652" i="2"/>
  <c r="BK366" i="2"/>
  <c r="BK912" i="2"/>
  <c r="BK624" i="2"/>
  <c r="J520" i="2"/>
  <c r="J420" i="2"/>
  <c r="J93" i="2"/>
  <c r="J99" i="7"/>
  <c r="J90" i="7"/>
  <c r="J84" i="5"/>
  <c r="BK760" i="2"/>
  <c r="J652" i="2"/>
  <c r="BK102" i="7"/>
  <c r="J96" i="7"/>
  <c r="J115" i="6"/>
  <c r="J263" i="3"/>
  <c r="BK901" i="2"/>
  <c r="BK820" i="2"/>
  <c r="BK363" i="2"/>
  <c r="J293" i="2"/>
  <c r="J132" i="2"/>
  <c r="J203" i="3"/>
  <c r="BK116" i="3"/>
  <c r="BK868" i="2"/>
  <c r="J547" i="2"/>
  <c r="BK287" i="2"/>
  <c r="J138" i="2"/>
  <c r="J725" i="2"/>
  <c r="J614" i="2"/>
  <c r="BK427" i="2"/>
  <c r="BK108" i="2"/>
  <c r="BK185" i="3"/>
  <c r="BK609" i="2"/>
  <c r="BK281" i="2"/>
  <c r="BK260" i="3"/>
  <c r="J185" i="3"/>
  <c r="J139" i="3"/>
  <c r="J848" i="2"/>
  <c r="BK619" i="2"/>
  <c r="BK308" i="2"/>
  <c r="BK298" i="3"/>
  <c r="BK175" i="3"/>
  <c r="BK659" i="2"/>
  <c r="BK263" i="3"/>
  <c r="J190" i="3"/>
  <c r="J775" i="2"/>
  <c r="J236" i="2"/>
  <c r="J641" i="2"/>
  <c r="J411" i="2"/>
  <c r="J147" i="3"/>
  <c r="BK444" i="2"/>
  <c r="BK923" i="2"/>
  <c r="BK591" i="2"/>
  <c r="J444" i="2"/>
  <c r="J176" i="2"/>
  <c r="BK336" i="2"/>
  <c r="J103" i="7"/>
  <c r="BK89" i="7"/>
  <c r="J272" i="3"/>
  <c r="J737" i="2"/>
  <c r="BK176" i="2"/>
  <c r="J94" i="7"/>
  <c r="BK269" i="3"/>
  <c r="BK891" i="2"/>
  <c r="BK775" i="2"/>
  <c r="J347" i="2"/>
  <c r="J152" i="2"/>
  <c r="BK230" i="3"/>
  <c r="J871" i="2"/>
  <c r="J403" i="2"/>
  <c r="J187" i="2"/>
  <c r="J269" i="3"/>
  <c r="BK488" i="2"/>
  <c r="BK148" i="2"/>
  <c r="BK411" i="2"/>
  <c r="J304" i="3"/>
  <c r="J226" i="3"/>
  <c r="BK134" i="3"/>
  <c r="J683" i="2"/>
  <c r="BK250" i="3"/>
  <c r="BK725" i="2"/>
  <c r="BK195" i="2"/>
  <c r="J91" i="3"/>
  <c r="J658" i="2"/>
  <c r="BK436" i="2"/>
  <c r="BK226" i="3"/>
  <c r="J532" i="2"/>
  <c r="J281" i="2"/>
  <c r="J799" i="2"/>
  <c r="BK194" i="2"/>
  <c r="J888" i="2"/>
  <c r="J581" i="2"/>
  <c r="BK293" i="2"/>
  <c r="BK746" i="2"/>
  <c r="F36" i="5"/>
  <c r="BC58" i="1" s="1"/>
  <c r="BK95" i="7"/>
  <c r="BK100" i="6"/>
  <c r="BK150" i="3"/>
  <c r="J712" i="2"/>
  <c r="BK347" i="2"/>
  <c r="J91" i="7"/>
  <c r="J260" i="3"/>
  <c r="BK813" i="2"/>
  <c r="BK535" i="2"/>
  <c r="J195" i="2"/>
  <c r="J163" i="3"/>
  <c r="BK91" i="3"/>
  <c r="J639" i="2"/>
  <c r="BK328" i="2"/>
  <c r="J199" i="2"/>
  <c r="J156" i="3"/>
  <c r="J543" i="2"/>
  <c r="BK139" i="3"/>
  <c r="J356" i="2"/>
  <c r="J300" i="3"/>
  <c r="J196" i="3"/>
  <c r="J917" i="2"/>
  <c r="J571" i="2"/>
  <c r="BK304" i="3"/>
  <c r="BK170" i="3"/>
  <c r="J702" i="2"/>
  <c r="BK288" i="3"/>
  <c r="J880" i="2"/>
  <c r="J752" i="2"/>
  <c r="J103" i="2"/>
  <c r="BK600" i="2"/>
  <c r="J165" i="2"/>
  <c r="J504" i="2"/>
  <c r="BK173" i="2"/>
  <c r="BK848" i="2"/>
  <c r="J322" i="2"/>
  <c r="BK564" i="2"/>
  <c r="F35" i="4"/>
  <c r="BB57" i="1"/>
  <c r="J102" i="7"/>
  <c r="J93" i="7"/>
  <c r="BK300" i="3"/>
  <c r="J153" i="3"/>
  <c r="J706" i="2"/>
  <c r="J287" i="2"/>
  <c r="BK93" i="7"/>
  <c r="BK888" i="2"/>
  <c r="BK607" i="2"/>
  <c r="BK343" i="2"/>
  <c r="BK272" i="3"/>
  <c r="BK112" i="3"/>
  <c r="J858" i="2"/>
  <c r="J496" i="2"/>
  <c r="AS59" i="1"/>
  <c r="BK257" i="3"/>
  <c r="J619" i="2"/>
  <c r="BK215" i="2"/>
  <c r="BK706" i="2"/>
  <c r="F36" i="6"/>
  <c r="J716" i="2"/>
  <c r="J328" i="2"/>
  <c r="J222" i="3"/>
  <c r="J841" i="2"/>
  <c r="J574" i="2"/>
  <c r="BK187" i="2"/>
  <c r="J116" i="3"/>
  <c r="J607" i="2"/>
  <c r="J452" i="2"/>
  <c r="BK138" i="2"/>
  <c r="BK382" i="2"/>
  <c r="BK103" i="2"/>
  <c r="J868" i="2"/>
  <c r="J588" i="2"/>
  <c r="BK245" i="2"/>
  <c r="J554" i="2"/>
  <c r="J207" i="2"/>
  <c r="F34" i="4"/>
  <c r="BA57" i="1"/>
  <c r="R346" i="2" l="1"/>
  <c r="T546" i="2"/>
  <c r="T631" i="2"/>
  <c r="R631" i="2"/>
  <c r="T346" i="2"/>
  <c r="R546" i="2"/>
  <c r="P864" i="2"/>
  <c r="R214" i="3"/>
  <c r="T92" i="2"/>
  <c r="R410" i="2"/>
  <c r="BK346" i="2"/>
  <c r="J346" i="2" s="1"/>
  <c r="J62" i="2" s="1"/>
  <c r="P546" i="2"/>
  <c r="BK92" i="2"/>
  <c r="J92" i="2" s="1"/>
  <c r="J61" i="2" s="1"/>
  <c r="P346" i="2"/>
  <c r="BK546" i="2"/>
  <c r="J546" i="2" s="1"/>
  <c r="J66" i="2" s="1"/>
  <c r="BK90" i="3"/>
  <c r="BK410" i="2"/>
  <c r="J410" i="2" s="1"/>
  <c r="J65" i="2" s="1"/>
  <c r="BK864" i="2"/>
  <c r="J864" i="2" s="1"/>
  <c r="J68" i="2" s="1"/>
  <c r="P90" i="3"/>
  <c r="T180" i="3"/>
  <c r="P256" i="3"/>
  <c r="P631" i="2"/>
  <c r="P180" i="3"/>
  <c r="BK256" i="3"/>
  <c r="J256" i="3"/>
  <c r="J66" i="3" s="1"/>
  <c r="R92" i="2"/>
  <c r="T410" i="2"/>
  <c r="T864" i="2"/>
  <c r="R90" i="3"/>
  <c r="BK214" i="3"/>
  <c r="J214" i="3"/>
  <c r="J65" i="3" s="1"/>
  <c r="T256" i="3"/>
  <c r="P92" i="2"/>
  <c r="P410" i="2"/>
  <c r="R864" i="2"/>
  <c r="T90" i="3"/>
  <c r="BK180" i="3"/>
  <c r="J180" i="3"/>
  <c r="J64" i="3" s="1"/>
  <c r="P214" i="3"/>
  <c r="R256" i="3"/>
  <c r="BK89" i="6"/>
  <c r="J89" i="6" s="1"/>
  <c r="J65" i="6" s="1"/>
  <c r="T89" i="6"/>
  <c r="T88" i="6"/>
  <c r="T87" i="6"/>
  <c r="R86" i="7"/>
  <c r="BK631" i="2"/>
  <c r="J631" i="2"/>
  <c r="J67" i="2" s="1"/>
  <c r="R180" i="3"/>
  <c r="T214" i="3"/>
  <c r="P89" i="6"/>
  <c r="P88" i="6" s="1"/>
  <c r="P87" i="6" s="1"/>
  <c r="AU60" i="1" s="1"/>
  <c r="AU59" i="1" s="1"/>
  <c r="R89" i="6"/>
  <c r="R88" i="6"/>
  <c r="R87" i="6" s="1"/>
  <c r="BK86" i="7"/>
  <c r="J86" i="7"/>
  <c r="J61" i="7" s="1"/>
  <c r="P86" i="7"/>
  <c r="T86" i="7"/>
  <c r="BK92" i="7"/>
  <c r="J92" i="7" s="1"/>
  <c r="J62" i="7" s="1"/>
  <c r="P92" i="7"/>
  <c r="R92" i="7"/>
  <c r="T92" i="7"/>
  <c r="BK98" i="7"/>
  <c r="J98" i="7"/>
  <c r="J63" i="7"/>
  <c r="P98" i="7"/>
  <c r="R98" i="7"/>
  <c r="T98" i="7"/>
  <c r="F55" i="2"/>
  <c r="BE120" i="2"/>
  <c r="BE132" i="2"/>
  <c r="BE138" i="2"/>
  <c r="BE236" i="2"/>
  <c r="BE262" i="2"/>
  <c r="BE275" i="2"/>
  <c r="BE296" i="2"/>
  <c r="BE347" i="2"/>
  <c r="BE427" i="2"/>
  <c r="BE470" i="2"/>
  <c r="BE535" i="2"/>
  <c r="BE571" i="2"/>
  <c r="BE588" i="2"/>
  <c r="BE597" i="2"/>
  <c r="BE639" i="2"/>
  <c r="BE698" i="2"/>
  <c r="BE729" i="2"/>
  <c r="BE760" i="2"/>
  <c r="BE799" i="2"/>
  <c r="BK402" i="2"/>
  <c r="J402" i="2" s="1"/>
  <c r="J64" i="2" s="1"/>
  <c r="BE162" i="2"/>
  <c r="BE187" i="2"/>
  <c r="BE199" i="2"/>
  <c r="BE420" i="2"/>
  <c r="BE547" i="2"/>
  <c r="BE594" i="2"/>
  <c r="BE608" i="2"/>
  <c r="BE632" i="2"/>
  <c r="BE827" i="2"/>
  <c r="BE834" i="2"/>
  <c r="BE891" i="2"/>
  <c r="BE923" i="2"/>
  <c r="BE926" i="2"/>
  <c r="BE148" i="2"/>
  <c r="BE251" i="2"/>
  <c r="BE380" i="2"/>
  <c r="BE382" i="2"/>
  <c r="BE411" i="2"/>
  <c r="BE581" i="2"/>
  <c r="BE609" i="2"/>
  <c r="BE641" i="2"/>
  <c r="BE658" i="2"/>
  <c r="BE665" i="2"/>
  <c r="BE702" i="2"/>
  <c r="BE737" i="2"/>
  <c r="BE775" i="2"/>
  <c r="BE101" i="3"/>
  <c r="BE116" i="3"/>
  <c r="BE134" i="3"/>
  <c r="BE114" i="2"/>
  <c r="BE228" i="2"/>
  <c r="BE287" i="2"/>
  <c r="BE322" i="2"/>
  <c r="BE683" i="2"/>
  <c r="BE733" i="2"/>
  <c r="BE744" i="2"/>
  <c r="BE150" i="3"/>
  <c r="BE166" i="3"/>
  <c r="BE126" i="2"/>
  <c r="BE173" i="2"/>
  <c r="BE176" i="2"/>
  <c r="BE195" i="2"/>
  <c r="BE218" i="2"/>
  <c r="BE273" i="2"/>
  <c r="BE343" i="2"/>
  <c r="BE488" i="2"/>
  <c r="BE532" i="2"/>
  <c r="BE630" i="2"/>
  <c r="BE644" i="2"/>
  <c r="BE659" i="2"/>
  <c r="BE677" i="2"/>
  <c r="BE868" i="2"/>
  <c r="BE871" i="2"/>
  <c r="BE888" i="2"/>
  <c r="BE901" i="2"/>
  <c r="BE912" i="2"/>
  <c r="BE917" i="2"/>
  <c r="BK922" i="2"/>
  <c r="J922" i="2" s="1"/>
  <c r="J69" i="2" s="1"/>
  <c r="BE96" i="3"/>
  <c r="BE112" i="3"/>
  <c r="BE120" i="3"/>
  <c r="BE156" i="3"/>
  <c r="BE211" i="3"/>
  <c r="BE103" i="2"/>
  <c r="BE212" i="2"/>
  <c r="BE264" i="2"/>
  <c r="BE281" i="2"/>
  <c r="BE336" i="2"/>
  <c r="BE363" i="2"/>
  <c r="BE436" i="2"/>
  <c r="BE462" i="2"/>
  <c r="BE496" i="2"/>
  <c r="BE561" i="2"/>
  <c r="BE591" i="2"/>
  <c r="BE614" i="2"/>
  <c r="BE652" i="2"/>
  <c r="BE706" i="2"/>
  <c r="BK394" i="2"/>
  <c r="J394" i="2"/>
  <c r="J63" i="2"/>
  <c r="J82" i="3"/>
  <c r="BE108" i="3"/>
  <c r="BE203" i="3"/>
  <c r="BE206" i="3"/>
  <c r="BE269" i="3"/>
  <c r="BE272" i="3"/>
  <c r="BE275" i="3"/>
  <c r="BE278" i="3"/>
  <c r="BE285" i="3"/>
  <c r="BE288" i="3"/>
  <c r="J56" i="6"/>
  <c r="BE93" i="2"/>
  <c r="BE373" i="2"/>
  <c r="BE403" i="2"/>
  <c r="BE512" i="2"/>
  <c r="BE649" i="2"/>
  <c r="BE752" i="2"/>
  <c r="BE813" i="2"/>
  <c r="BE841" i="2"/>
  <c r="BE865" i="2"/>
  <c r="BE880" i="2"/>
  <c r="BE883" i="2"/>
  <c r="BE906" i="2"/>
  <c r="BE126" i="3"/>
  <c r="BE163" i="3"/>
  <c r="BE215" i="3"/>
  <c r="BE230" i="3"/>
  <c r="BE257" i="3"/>
  <c r="BE263" i="3"/>
  <c r="BE298" i="3"/>
  <c r="BE300" i="3"/>
  <c r="BE304" i="3"/>
  <c r="BE308" i="3"/>
  <c r="J52" i="2"/>
  <c r="BE98" i="2"/>
  <c r="BE165" i="2"/>
  <c r="BE746" i="2"/>
  <c r="F85" i="3"/>
  <c r="BE159" i="3"/>
  <c r="BE190" i="3"/>
  <c r="BE294" i="3"/>
  <c r="BE87" i="7"/>
  <c r="BE152" i="2"/>
  <c r="BE184" i="2"/>
  <c r="BE194" i="2"/>
  <c r="BE207" i="2"/>
  <c r="BE452" i="2"/>
  <c r="BE523" i="2"/>
  <c r="BE574" i="2"/>
  <c r="BE712" i="2"/>
  <c r="BK925" i="2"/>
  <c r="J925" i="2"/>
  <c r="J70" i="2" s="1"/>
  <c r="E48" i="3"/>
  <c r="BE196" i="3"/>
  <c r="BE222" i="3"/>
  <c r="BE260" i="3"/>
  <c r="BK299" i="3"/>
  <c r="J299" i="3"/>
  <c r="J68" i="3"/>
  <c r="E48" i="4"/>
  <c r="J75" i="4"/>
  <c r="E48" i="5"/>
  <c r="J52" i="5"/>
  <c r="F78" i="5"/>
  <c r="BE90" i="6"/>
  <c r="BE122" i="6"/>
  <c r="E80" i="2"/>
  <c r="BE108" i="2"/>
  <c r="BE520" i="2"/>
  <c r="BE564" i="2"/>
  <c r="BE607" i="2"/>
  <c r="BE624" i="2"/>
  <c r="BE671" i="2"/>
  <c r="BE725" i="2"/>
  <c r="BE806" i="2"/>
  <c r="BE820" i="2"/>
  <c r="BE848" i="2"/>
  <c r="BE855" i="2"/>
  <c r="BE147" i="3"/>
  <c r="BE170" i="3"/>
  <c r="F55" i="4"/>
  <c r="BA58" i="1"/>
  <c r="BK83" i="5"/>
  <c r="J83" i="5" s="1"/>
  <c r="J61" i="5" s="1"/>
  <c r="BE111" i="6"/>
  <c r="BE115" i="6"/>
  <c r="BE245" i="2"/>
  <c r="BE308" i="2"/>
  <c r="BE330" i="2"/>
  <c r="BE366" i="2"/>
  <c r="BE395" i="2"/>
  <c r="BE444" i="2"/>
  <c r="BE504" i="2"/>
  <c r="BE554" i="2"/>
  <c r="BE716" i="2"/>
  <c r="BE858" i="2"/>
  <c r="BE91" i="3"/>
  <c r="BE139" i="3"/>
  <c r="BE153" i="3"/>
  <c r="BE175" i="3"/>
  <c r="BE181" i="3"/>
  <c r="BE185" i="3"/>
  <c r="BE250" i="3"/>
  <c r="BE252" i="3"/>
  <c r="BK297" i="3"/>
  <c r="J297" i="3"/>
  <c r="J67" i="3" s="1"/>
  <c r="BC57" i="1"/>
  <c r="BE84" i="5"/>
  <c r="BE104" i="6"/>
  <c r="BA60" i="1"/>
  <c r="J52" i="7"/>
  <c r="E74" i="7"/>
  <c r="F81" i="7"/>
  <c r="BE89" i="7"/>
  <c r="BE91" i="7"/>
  <c r="BE94" i="7"/>
  <c r="BE96" i="7"/>
  <c r="BE99" i="7"/>
  <c r="BE101" i="7"/>
  <c r="BE143" i="2"/>
  <c r="BE215" i="2"/>
  <c r="BE293" i="2"/>
  <c r="BE315" i="2"/>
  <c r="BE328" i="2"/>
  <c r="BE341" i="2"/>
  <c r="BE356" i="2"/>
  <c r="BE477" i="2"/>
  <c r="BE543" i="2"/>
  <c r="BE600" i="2"/>
  <c r="BE619" i="2"/>
  <c r="BE792" i="2"/>
  <c r="BE226" i="3"/>
  <c r="BE236" i="3"/>
  <c r="BE240" i="3"/>
  <c r="BE244" i="3"/>
  <c r="BE254" i="3"/>
  <c r="BK174" i="3"/>
  <c r="J174" i="3"/>
  <c r="J62" i="3" s="1"/>
  <c r="BE84" i="4"/>
  <c r="BK83" i="4"/>
  <c r="BK82" i="4" s="1"/>
  <c r="J82" i="4" s="1"/>
  <c r="J60" i="4" s="1"/>
  <c r="E50" i="6"/>
  <c r="F59" i="6"/>
  <c r="BE100" i="6"/>
  <c r="BE88" i="7"/>
  <c r="BE90" i="7"/>
  <c r="BE93" i="7"/>
  <c r="BE95" i="7"/>
  <c r="BE97" i="7"/>
  <c r="BE100" i="7"/>
  <c r="BE102" i="7"/>
  <c r="BE103" i="7"/>
  <c r="BE105" i="7"/>
  <c r="BK104" i="7"/>
  <c r="J104" i="7" s="1"/>
  <c r="J64" i="7" s="1"/>
  <c r="F35" i="2"/>
  <c r="BB55" i="1"/>
  <c r="F36" i="3"/>
  <c r="BC56" i="1"/>
  <c r="F34" i="2"/>
  <c r="BA55" i="1" s="1"/>
  <c r="BA59" i="1"/>
  <c r="AW59" i="1" s="1"/>
  <c r="J34" i="4"/>
  <c r="AW57" i="1" s="1"/>
  <c r="F36" i="7"/>
  <c r="BC61" i="1"/>
  <c r="F39" i="6"/>
  <c r="BD60" i="1"/>
  <c r="BD59" i="1" s="1"/>
  <c r="J33" i="5"/>
  <c r="AV58" i="1"/>
  <c r="AT58" i="1"/>
  <c r="J36" i="6"/>
  <c r="AW60" i="1" s="1"/>
  <c r="AS54" i="1"/>
  <c r="F34" i="7"/>
  <c r="BA61" i="1"/>
  <c r="F35" i="7"/>
  <c r="BB61" i="1"/>
  <c r="F37" i="7"/>
  <c r="BD61" i="1" s="1"/>
  <c r="F37" i="6"/>
  <c r="BB60" i="1"/>
  <c r="BB59" i="1"/>
  <c r="AX59" i="1" s="1"/>
  <c r="F35" i="3"/>
  <c r="BB56" i="1"/>
  <c r="F38" i="6"/>
  <c r="BC60" i="1"/>
  <c r="BC59" i="1"/>
  <c r="AY59" i="1"/>
  <c r="F37" i="2"/>
  <c r="BD55" i="1" s="1"/>
  <c r="F36" i="2"/>
  <c r="BC55" i="1" s="1"/>
  <c r="F33" i="4"/>
  <c r="AZ57" i="1" s="1"/>
  <c r="J34" i="3"/>
  <c r="AW56" i="1"/>
  <c r="F37" i="3"/>
  <c r="BD56" i="1"/>
  <c r="J34" i="7"/>
  <c r="AW61" i="1"/>
  <c r="J34" i="2"/>
  <c r="AW55" i="1" s="1"/>
  <c r="F34" i="3"/>
  <c r="BA56" i="1"/>
  <c r="R91" i="2" l="1"/>
  <c r="R90" i="2"/>
  <c r="P91" i="2"/>
  <c r="P90" i="2" s="1"/>
  <c r="AU55" i="1" s="1"/>
  <c r="P89" i="3"/>
  <c r="P88" i="3" s="1"/>
  <c r="AU56" i="1" s="1"/>
  <c r="T89" i="3"/>
  <c r="T88" i="3"/>
  <c r="BK89" i="3"/>
  <c r="BK88" i="3" s="1"/>
  <c r="J88" i="3" s="1"/>
  <c r="J59" i="3" s="1"/>
  <c r="T85" i="7"/>
  <c r="T84" i="7"/>
  <c r="R89" i="3"/>
  <c r="R88" i="3"/>
  <c r="T91" i="2"/>
  <c r="T90" i="2" s="1"/>
  <c r="P85" i="7"/>
  <c r="P84" i="7"/>
  <c r="AU61" i="1"/>
  <c r="R85" i="7"/>
  <c r="R84" i="7" s="1"/>
  <c r="J83" i="4"/>
  <c r="J61" i="4" s="1"/>
  <c r="BK91" i="2"/>
  <c r="J91" i="2" s="1"/>
  <c r="J60" i="2" s="1"/>
  <c r="BK82" i="5"/>
  <c r="J82" i="5" s="1"/>
  <c r="J60" i="5" s="1"/>
  <c r="J90" i="3"/>
  <c r="J61" i="3"/>
  <c r="BK81" i="4"/>
  <c r="J81" i="4" s="1"/>
  <c r="J30" i="4" s="1"/>
  <c r="AG57" i="1" s="1"/>
  <c r="BK88" i="6"/>
  <c r="J88" i="6" s="1"/>
  <c r="J64" i="6" s="1"/>
  <c r="BK85" i="7"/>
  <c r="J85" i="7"/>
  <c r="J60" i="7" s="1"/>
  <c r="BD54" i="1"/>
  <c r="W33" i="1"/>
  <c r="J35" i="6"/>
  <c r="AV60" i="1" s="1"/>
  <c r="AT60" i="1" s="1"/>
  <c r="J33" i="4"/>
  <c r="AV57" i="1"/>
  <c r="AT57" i="1" s="1"/>
  <c r="BB54" i="1"/>
  <c r="AX54" i="1"/>
  <c r="J33" i="2"/>
  <c r="AV55" i="1" s="1"/>
  <c r="AT55" i="1" s="1"/>
  <c r="F33" i="3"/>
  <c r="AZ56" i="1" s="1"/>
  <c r="F33" i="2"/>
  <c r="AZ55" i="1" s="1"/>
  <c r="BC54" i="1"/>
  <c r="W32" i="1"/>
  <c r="F33" i="7"/>
  <c r="AZ61" i="1"/>
  <c r="BA54" i="1"/>
  <c r="W30" i="1"/>
  <c r="J33" i="3"/>
  <c r="AV56" i="1" s="1"/>
  <c r="AT56" i="1" s="1"/>
  <c r="F35" i="6"/>
  <c r="AZ60" i="1"/>
  <c r="AZ59" i="1" s="1"/>
  <c r="AV59" i="1" s="1"/>
  <c r="AT59" i="1" s="1"/>
  <c r="F33" i="5"/>
  <c r="AZ58" i="1"/>
  <c r="J33" i="7"/>
  <c r="AV61" i="1"/>
  <c r="AT61" i="1"/>
  <c r="J39" i="4" l="1"/>
  <c r="BK90" i="2"/>
  <c r="J90" i="2"/>
  <c r="BK81" i="5"/>
  <c r="J81" i="5" s="1"/>
  <c r="J59" i="5" s="1"/>
  <c r="J89" i="3"/>
  <c r="J60" i="3" s="1"/>
  <c r="J59" i="4"/>
  <c r="BK87" i="6"/>
  <c r="J87" i="6"/>
  <c r="J32" i="6" s="1"/>
  <c r="AG60" i="1" s="1"/>
  <c r="AN60" i="1" s="1"/>
  <c r="BK84" i="7"/>
  <c r="J84" i="7" s="1"/>
  <c r="J59" i="7" s="1"/>
  <c r="AN57" i="1"/>
  <c r="AZ54" i="1"/>
  <c r="AV54" i="1" s="1"/>
  <c r="AK29" i="1" s="1"/>
  <c r="AU54" i="1"/>
  <c r="W31" i="1"/>
  <c r="AY54" i="1"/>
  <c r="AW54" i="1"/>
  <c r="AK30" i="1" s="1"/>
  <c r="J30" i="2"/>
  <c r="AG55" i="1" s="1"/>
  <c r="AN55" i="1" s="1"/>
  <c r="J30" i="3"/>
  <c r="AG56" i="1" s="1"/>
  <c r="AN56" i="1" s="1"/>
  <c r="J59" i="2" l="1"/>
  <c r="J39" i="2"/>
  <c r="J39" i="3"/>
  <c r="J41" i="6"/>
  <c r="J63" i="6"/>
  <c r="AG59" i="1"/>
  <c r="AN59" i="1"/>
  <c r="W29" i="1"/>
  <c r="J30" i="5"/>
  <c r="AG58" i="1" s="1"/>
  <c r="AN58" i="1" s="1"/>
  <c r="AT54" i="1"/>
  <c r="J30" i="7"/>
  <c r="AG61" i="1"/>
  <c r="AN61" i="1"/>
  <c r="J39" i="5" l="1"/>
  <c r="J39" i="7"/>
  <c r="AG54" i="1"/>
  <c r="AK26" i="1" s="1"/>
  <c r="AK35" i="1" s="1"/>
  <c r="AN54" i="1" l="1"/>
</calcChain>
</file>

<file path=xl/sharedStrings.xml><?xml version="1.0" encoding="utf-8"?>
<sst xmlns="http://schemas.openxmlformats.org/spreadsheetml/2006/main" count="12838" uniqueCount="1579">
  <si>
    <t>Export Komplet</t>
  </si>
  <si>
    <t>VZ</t>
  </si>
  <si>
    <t>2.0</t>
  </si>
  <si>
    <t>ZAMOK</t>
  </si>
  <si>
    <t>False</t>
  </si>
  <si>
    <t>{26c2ab5e-8af6-4351-a4ff-a3badde032f6}</t>
  </si>
  <si>
    <t>0,01</t>
  </si>
  <si>
    <t>21</t>
  </si>
  <si>
    <t>15</t>
  </si>
  <si>
    <t>REKAPITULACE STAVBY</t>
  </si>
  <si>
    <t>v ---  níže se nacházejí doplnkové a pomocné údaje k sestavám  --- v</t>
  </si>
  <si>
    <t>Návod na vyplnění</t>
  </si>
  <si>
    <t>0,001</t>
  </si>
  <si>
    <t>Kód:</t>
  </si>
  <si>
    <t>R19-067_II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</si>
  <si>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</si>
  <si>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</si>
  <si>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(město bez dotace)</t>
  </si>
  <si>
    <t>KSO:</t>
  </si>
  <si>
    <t>822 26 76</t>
  </si>
  <si>
    <t>CC-CZ:</t>
  </si>
  <si>
    <t>21121</t>
  </si>
  <si>
    <t>Místo:</t>
  </si>
  <si>
    <t>Benešov</t>
  </si>
  <si>
    <t>Datum:</t>
  </si>
  <si>
    <t>25. 9. 2019</t>
  </si>
  <si>
    <t>CZ-CPV:</t>
  </si>
  <si>
    <t>45000000-7</t>
  </si>
  <si>
    <t>CZ-CPA:</t>
  </si>
  <si>
    <t>42.11.10</t>
  </si>
  <si>
    <t>Zadavatel:</t>
  </si>
  <si>
    <t>IČ:</t>
  </si>
  <si>
    <t/>
  </si>
  <si>
    <t>Město Benešov</t>
  </si>
  <si>
    <t>DIČ:</t>
  </si>
  <si>
    <t>Uchazeč:</t>
  </si>
  <si>
    <t>Vyplň údaj</t>
  </si>
  <si>
    <t>Projektant:</t>
  </si>
  <si>
    <t>True</t>
  </si>
  <si>
    <t>DOPAS s.r.o.</t>
  </si>
  <si>
    <t>1</t>
  </si>
  <si>
    <t>Zpracovatel:</t>
  </si>
  <si>
    <t>28957954</t>
  </si>
  <si>
    <t>0,1</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</si>
  <si>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</si>
  <si>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</si>
  <si>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</si>
  <si>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</si>
  <si>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</si>
  <si>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</si>
  <si>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</si>
  <si>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</si>
  <si>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</si>
  <si>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</si>
  <si>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</si>
  <si>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</si>
  <si>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</si>
  <si>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</si>
  <si>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</si>
  <si>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</si>
  <si>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</si>
  <si>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</si>
  <si>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</si>
  <si>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</si>
  <si>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</si>
  <si>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</si>
  <si>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</si>
  <si>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</si>
  <si>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</si>
  <si>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</si>
  <si>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</si>
  <si>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</si>
  <si>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</si>
  <si>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</si>
  <si>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</si>
  <si>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</si>
  <si>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</si>
  <si>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</si>
  <si>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</si>
  <si>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</si>
  <si>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</si>
  <si>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</si>
  <si>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</si>
  <si>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</si>
  <si>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</si>
  <si>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</si>
  <si>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SO112</t>
  </si>
  <si>
    <t>SO 112 - Okružní křižovatka Nádražní - Tyršova</t>
  </si>
  <si>
    <t>STA</t>
  </si>
  <si>
    <t>{1631dfd5-f506-4792-888d-09cb16fe6d70}</t>
  </si>
  <si>
    <t>2</t>
  </si>
  <si>
    <t>SO113</t>
  </si>
  <si>
    <t>SO 113 - Chodníky a vjezdy</t>
  </si>
  <si>
    <t>{76c255ef-b111-4b43-b759-6a5ba7e81d35}</t>
  </si>
  <si>
    <t>SO401</t>
  </si>
  <si>
    <t>SO 401 - Přeložka kabelového vedení NN ČEZ Distribuce</t>
  </si>
  <si>
    <t>{929b6033-9fa1-4ff9-98cc-d036ff95eac3}</t>
  </si>
  <si>
    <t>SO451</t>
  </si>
  <si>
    <t>SO 451 - Úprava optické a metalické sítě Telefonica</t>
  </si>
  <si>
    <t>{e4c681e2-01ff-453f-864f-2d0a8f7dc5ac}</t>
  </si>
  <si>
    <t>SO901</t>
  </si>
  <si>
    <t>SO 901 - Dopravně inženýrská opatření</t>
  </si>
  <si>
    <t>{7f735aa6-da67-4ead-b43d-de6ea978fc21}</t>
  </si>
  <si>
    <t>SO901.3</t>
  </si>
  <si>
    <t>SO 901.3 - 3. etapa DIO</t>
  </si>
  <si>
    <t>Soupis</t>
  </si>
  <si>
    <t>{85b2b788-514f-4deb-acc1-51804e920309}</t>
  </si>
  <si>
    <t>VON</t>
  </si>
  <si>
    <t>VON - Vedlejší a ostatní náklady</t>
  </si>
  <si>
    <t>{2602cfa8-7739-48db-952e-2975a466e11a}</t>
  </si>
  <si>
    <t>DREN</t>
  </si>
  <si>
    <t>Drenáž DN 150 (PE-HD)</t>
  </si>
  <si>
    <t>m</t>
  </si>
  <si>
    <t>114,59</t>
  </si>
  <si>
    <t>3</t>
  </si>
  <si>
    <t>OBR_P_130x200</t>
  </si>
  <si>
    <t>Obrubník kamenný parkový (krajník) 130x200 mm</t>
  </si>
  <si>
    <t>91,69</t>
  </si>
  <si>
    <t>KRYCÍ LIST SOUPISU PRACÍ</t>
  </si>
  <si>
    <t>OBR_S_200x250</t>
  </si>
  <si>
    <t>Obrubník kamenná silniční 200x250 mm</t>
  </si>
  <si>
    <t>120,97</t>
  </si>
  <si>
    <t>OBR_S_200x300</t>
  </si>
  <si>
    <t>Obrubník kamenný silniční 200x300 mm</t>
  </si>
  <si>
    <t>29,11</t>
  </si>
  <si>
    <t>P_Z</t>
  </si>
  <si>
    <t>Plocha zeleně (trávník)</t>
  </si>
  <si>
    <t>m2</t>
  </si>
  <si>
    <t>5,49</t>
  </si>
  <si>
    <t>P1</t>
  </si>
  <si>
    <t>SKLADBA 1 - asfaltová vozovka</t>
  </si>
  <si>
    <t>520,52</t>
  </si>
  <si>
    <t>Objekt:</t>
  </si>
  <si>
    <t>P1a</t>
  </si>
  <si>
    <t>SKLADBA 1 - asfaltová vozovka (napojení přes odskoky)</t>
  </si>
  <si>
    <t>7,08</t>
  </si>
  <si>
    <t>SO112 - SO 112 - Okružní křižovatka Nádražní - Tyršova</t>
  </si>
  <si>
    <t>P3</t>
  </si>
  <si>
    <t>SKLADBA 3 - parkovací stání (kamenná dlažba)</t>
  </si>
  <si>
    <t>93,61</t>
  </si>
  <si>
    <t>P3a</t>
  </si>
  <si>
    <t>SKLADBA 3 - vjezdy (kamenná dlažba)</t>
  </si>
  <si>
    <t>12,59</t>
  </si>
  <si>
    <t>P3b</t>
  </si>
  <si>
    <t>SKLADBA 3 - hmatná dlažba (umělý reliéfní kámen)</t>
  </si>
  <si>
    <t>2,85</t>
  </si>
  <si>
    <t>P3c</t>
  </si>
  <si>
    <t>SKLADBA 3 - hmatná dlažba (hladký umělý kámen)</t>
  </si>
  <si>
    <t>2,09</t>
  </si>
  <si>
    <t>P4</t>
  </si>
  <si>
    <t>SKLADBA 4 - autobusová zastávka (kamenná dlažba)</t>
  </si>
  <si>
    <t>62,5</t>
  </si>
  <si>
    <t>P5</t>
  </si>
  <si>
    <t>SKLADBA 5 - chodníková plocha (kamenná dlažba)</t>
  </si>
  <si>
    <t>60,66</t>
  </si>
  <si>
    <t>P5a</t>
  </si>
  <si>
    <t>SKLADBA 5 - chodníková plocha (hmatná dlažba, umělý reliéfní kámen)</t>
  </si>
  <si>
    <t>2,03</t>
  </si>
  <si>
    <t>P5b</t>
  </si>
  <si>
    <t>SKLADBA 5 - chodníková plocha (hmatná dlažba, hladký umělý kámen)</t>
  </si>
  <si>
    <t>PŘÍP_UV</t>
  </si>
  <si>
    <t>Přípojky UV a liniového odvodnění z PVC DN 200</t>
  </si>
  <si>
    <t>11,41</t>
  </si>
  <si>
    <t>UV</t>
  </si>
  <si>
    <t>Uliční vpusť nová</t>
  </si>
  <si>
    <t>kus</t>
  </si>
  <si>
    <t>4</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</si>
  <si>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</si>
  <si>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</si>
  <si>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</si>
  <si>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</si>
  <si>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</si>
  <si>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</si>
  <si>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</si>
  <si>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</si>
  <si>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</si>
  <si>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</si>
  <si>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</si>
  <si>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</si>
  <si>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</si>
  <si>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</si>
  <si>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</si>
  <si>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</si>
  <si>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</si>
  <si>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</si>
  <si>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</si>
  <si>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</si>
  <si>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</si>
  <si>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</si>
  <si>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</si>
  <si>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</si>
  <si>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</si>
  <si>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</si>
  <si>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</si>
  <si>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</si>
  <si>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</si>
  <si>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</si>
  <si>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</si>
  <si>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</si>
  <si>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</si>
  <si>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</si>
  <si>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komunikací pro pěší s přemístěním hmot na skládku na vzdálenost do 3 m nebo s naložením na dopravní prostředek s ložem z kameniva nebo živice a s jakoukoliv výplní spár ručně z mozaiky</t>
  </si>
  <si>
    <t>CS ÚRS 2019 01</t>
  </si>
  <si>
    <t>591074449</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</si>
  <si>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</si>
  <si>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</si>
  <si>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</si>
  <si>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"C_112_2_situace.pdf</t>
  </si>
  <si>
    <t>" chodník (kamenná dlažba)" 14,400-5,003</t>
  </si>
  <si>
    <t>Součet</t>
  </si>
  <si>
    <t>113106123</t>
  </si>
  <si>
    <t>Rozebrání dlažeb komunikací pro pěší s přemístěním hmot na skládku na vzdálenost do 3 m nebo s naložením na dopravní prostředek s ložem z kameniva nebo živice a s jakoukoliv výplní spár ručně ze zámkové dlažby</t>
  </si>
  <si>
    <t>736061307</t>
  </si>
  <si>
    <t>" chodník (betonová dlažba)" 63,600-14,964</t>
  </si>
  <si>
    <t>113106192</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</si>
  <si>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</si>
  <si>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-825934598</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</si>
  <si>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</si>
  <si>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vjezd ze sil. panelů" 6,000-1,716</t>
  </si>
  <si>
    <t>113107112</t>
  </si>
  <si>
    <t>Odstranění podkladů nebo krytů ručně s přemístěním hmot na skládku na vzdálenost do 3 m nebo s naložením na dopravní prostředek z kameniva těženého, o tl. vrstvy přes 100 do 200 mm</t>
  </si>
  <si>
    <t>1305622152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</si>
  <si>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</si>
  <si>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t>
  </si>
  <si>
    <t>Poznámka k položce:_x000D_
- předpoklad podkladní vrstvy tl. 150 mm</t>
  </si>
  <si>
    <t>5</t>
  </si>
  <si>
    <t>113107152</t>
  </si>
  <si>
    <t>Odstranění podkladů nebo krytů strojně plochy jednotlivě přes 50 m2 do 200 m2 s přemístěním hmot na skládku na vzdálenost do 20 m nebo s naložením na dopravní prostředek z kameniva těženého, o tl. vrstvy přes 100 do 200 mm</t>
  </si>
  <si>
    <t>-62900215</t>
  </si>
  <si>
    <t>6</t>
  </si>
  <si>
    <t>113107213</t>
  </si>
  <si>
    <t>Odstranění podkladů nebo krytů strojně plochy jednotlivě přes 200 m2 s přemístěním hmot na skládku na vzdálenost do 20 m nebo s naložením na dopravní prostředek z kameniva těženého, o tl. vrstvy přes 200 do 300 mm</t>
  </si>
  <si>
    <t>-2005418537</t>
  </si>
  <si>
    <t>Poznámka k položce:_x000D_
- předpoklad podkladní vrstvy tl. 250 mm</t>
  </si>
  <si>
    <t>" vozovka (asfaltové plochy)" 564,080+144,020+18,120</t>
  </si>
  <si>
    <t>7</t>
  </si>
  <si>
    <t>113107232</t>
  </si>
  <si>
    <t>Odstranění podkladů nebo krytů strojně plochy jednotlivě přes 200 m2 s přemístěním hmot na skládku na vzdálenost do 20 m nebo s naložením na dopravní prostředek z betonu prostého, o tl. vrstvy přes 150 do 300 mm</t>
  </si>
  <si>
    <t>1047049668</t>
  </si>
  <si>
    <t>Poznámka k položce:_x000D_
- předpoklad podkladní vrstvy SC 8/10 v tl. 160-170 mm</t>
  </si>
  <si>
    <t>8</t>
  </si>
  <si>
    <t>113107244</t>
  </si>
  <si>
    <t>Odstranění podkladů nebo krytů strojně plochy jednotlivě přes 200 m2 s přemístěním hmot na skládku na vzdálenost do 20 m nebo s naložením na dopravní prostředek živičných, o tl. vrstvy přes 150 do 200 mm</t>
  </si>
  <si>
    <t>-688179001</t>
  </si>
  <si>
    <t>Poznámka k položce:_x000D_
- předpoklad vrstev (obalované kamenivo, ložná a obrusná vrstva) o celkové tl. 190 mm</t>
  </si>
  <si>
    <t>9</t>
  </si>
  <si>
    <t>113201112</t>
  </si>
  <si>
    <t>Vytrhání obrub s vybouráním lože, s přemístěním hmot na skládku na vzdálenost do 3 m nebo s naložením na dopravní prostředek silničních ležatých</t>
  </si>
  <si>
    <t>1009816248</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</si>
  <si>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</si>
  <si>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obruba š. 300 mm" 29,540+20,340</t>
  </si>
  <si>
    <t>10</t>
  </si>
  <si>
    <t>113202111</t>
  </si>
  <si>
    <t>Vytrhání obrub s vybouráním lože, s přemístěním hmot na skládku na vzdálenost do 3 m nebo s naložením na dopravní prostředek z krajníků nebo obrubníků stojatých</t>
  </si>
  <si>
    <t>-58198686</t>
  </si>
  <si>
    <t>" obruba š. 150 mm" 16,600+14,020</t>
  </si>
  <si>
    <t>11</t>
  </si>
  <si>
    <t>119001213</t>
  </si>
  <si>
    <t>Zemina promísená s vápnem na deponii za účelem zlepšení jejích mechanických vlastností do zásypů inženýrských sítí a stavebních objektů v množství z objemové hmotnosti zeminy po zhutnění přes 1,5 do 2 %</t>
  </si>
  <si>
    <t>m3</t>
  </si>
  <si>
    <t>1237932490</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</si>
  <si>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</si>
  <si>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úprava zásypové zeminy pro výměnu aktivní zóny na skládce před naložením a odvozem na staveniště" 572,380</t>
  </si>
  <si>
    <t>12</t>
  </si>
  <si>
    <t>122202203</t>
  </si>
  <si>
    <t>Odkopávky a prokopávky nezapažené pro silnice s přemístěním výkopku v příčných profilech na vzdálenost do 15 m nebo s naložením na dopravní prostředek v hornině tř. 3 přes 1 000 do 5 000 m3</t>
  </si>
  <si>
    <t>1377989530</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</si>
  <si>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</si>
  <si>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"IGP.pdf</t>
  </si>
  <si>
    <t>"C_112_1_technická_zpráva.pdf</t>
  </si>
  <si>
    <t>"C_112_4_vzorový_příčný_řez_a_detaily_napojení.pdf</t>
  </si>
  <si>
    <t>" výměna nevhodné zeminy aktivní zóny v tl. 650 mm</t>
  </si>
  <si>
    <t>" zpevněné plochy" (P1+P3+P3a+P3b+P3c+P4+P5+P5a+P5b)*0,650</t>
  </si>
  <si>
    <t>" plocha pod obrubníkem" (OBR_P_130x200+OBR_S_200x250+OBR_S_200x300)*0,500*0,650</t>
  </si>
  <si>
    <t>13</t>
  </si>
  <si>
    <t>122202209</t>
  </si>
  <si>
    <t>Odkopávky a prokopávky nezapažené pro silnice s přemístěním výkopku v příčných profilech na vzdálenost do 15 m nebo s naložením na dopravní prostředek v hornině tř. 3 Příplatek k cenám za lepivost horniny tř. 3</t>
  </si>
  <si>
    <t>-1734949649</t>
  </si>
  <si>
    <t>" podíl do 30%" 572,380*30/100</t>
  </si>
  <si>
    <t>14</t>
  </si>
  <si>
    <t>132201101</t>
  </si>
  <si>
    <t>Hloubení zapažených i nezapažených rýh šířky do 600 mm s urovnáním dna do předepsaného profilu a spádu v hornině tř. 3 do 100 m3</t>
  </si>
  <si>
    <t>-1638868564</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</si>
  <si>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</si>
  <si>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Poznámka k položce:_x000D_
- zatřídění hornin dle IGP strana 5</t>
  </si>
  <si>
    <t>"C_112_1_technická_zpráva_strana_8.pdf</t>
  </si>
  <si>
    <t>" odvodnění pláně drenáží" DREN*0,400*0,700</t>
  </si>
  <si>
    <t>132201109</t>
  </si>
  <si>
    <t>Hloubení zapažených i nezapažených rýh šířky do 600 mm s urovnáním dna do předepsaného profilu a spádu v hornině tř. 3 Příplatek k cenám za lepivost horniny tř. 3</t>
  </si>
  <si>
    <t>-679112860</t>
  </si>
  <si>
    <t>" podíl do 30%" 32,085*30/100</t>
  </si>
  <si>
    <t>16</t>
  </si>
  <si>
    <t>132201202</t>
  </si>
  <si>
    <t>Hloubení zapažených i nezapažených rýh šířky přes 600 do 2 000 mm s urovnáním dna do předepsaného profilu a spádu v hornině tř. 3 přes 100 do 1 000 m3</t>
  </si>
  <si>
    <t>449353523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</si>
  <si>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</si>
  <si>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 napojení nových UV" PŘÍP_UV*1,000*2,000</t>
  </si>
  <si>
    <t>17</t>
  </si>
  <si>
    <t>132201209</t>
  </si>
  <si>
    <t>Hloubení zapažených i nezapažených rýh šířky přes 600 do 2 000 mm s urovnáním dna do předepsaného profilu a spádu v hornině tř. 3 Příplatek k cenám za lepivost horniny tř. 3</t>
  </si>
  <si>
    <t>629093843</t>
  </si>
  <si>
    <t>" podíl do 30%" 22,820*30/100</t>
  </si>
  <si>
    <t>18</t>
  </si>
  <si>
    <t>151811131</t>
  </si>
  <si>
    <t>Zřízení pažicích boxů pro pažení a rozepření stěn rýh podzemního vedení hloubka výkopu do 4 m, šířka do 1,2 m</t>
  </si>
  <si>
    <t>1624168462</t>
  </si>
  <si>
    <t xml:space="preserve">Poznámka k souboru cen:_x000D_
1. Množství měrných jednotek pažicích boxů se určuje v m2 celkové zapažené plochy (započítávají se obě strany výkopu)._x000D_
</t>
  </si>
  <si>
    <t>" napojení nových UV" PŘÍP_UV*2*2,000</t>
  </si>
  <si>
    <t>19</t>
  </si>
  <si>
    <t>151811231</t>
  </si>
  <si>
    <t>Odstranění pažicích boxů pro pažení a rozepření stěn rýh podzemního vedení hloubka výkopu do 4 m, šířka do 1,2 m</t>
  </si>
  <si>
    <t>-1220944794</t>
  </si>
  <si>
    <t>20</t>
  </si>
  <si>
    <t>161101101</t>
  </si>
  <si>
    <t>Svislé přemístění výkopku bez naložení do dopravní nádoby avšak s vyprázdněním dopravní nádoby na hromadu nebo do dopravního prostředku z horniny tř. 1 až 4, při hloubce výkopu přes 1 do 2,5 m</t>
  </si>
  <si>
    <t>-1438489841</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</si>
  <si>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</si>
  <si>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dle VP 800-1, příloha č. 8, tabulka II (podíl 50%)</t>
  </si>
  <si>
    <t>" výkop rýh pro napojení nových UV" 22,820*50/100</t>
  </si>
  <si>
    <t>162701105</t>
  </si>
  <si>
    <t>Vodorovné přemístění výkopku nebo sypaniny po suchu na obvyklém dopravním prostředku, bez naložení výkopku, avšak se složením bez rozhrnutí z horniny tř. 1 až 4 na vzdálenost přes 9 000 do 10 000 m</t>
  </si>
  <si>
    <t>809598126</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</si>
  <si>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</si>
  <si>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přebytečný (nevhodný) výkopek na řízenou skládku"</t>
  </si>
  <si>
    <t>" odkopávky aktivní zóny" 572,380</t>
  </si>
  <si>
    <t>" rýhy drenáž" 32,085</t>
  </si>
  <si>
    <t>" rýhy napojení UV" 22,820</t>
  </si>
  <si>
    <t>Mezisoučet " výkopek na skládku</t>
  </si>
  <si>
    <t>22</t>
  </si>
  <si>
    <t>167101102</t>
  </si>
  <si>
    <t>Nakládání, skládání a překládání neulehlého výkopku nebo sypaniny nakládání, množství přes 100 m3, z hornin tř. 1 až 4</t>
  </si>
  <si>
    <t>141485968</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</si>
  <si>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</si>
  <si>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 podorniční vrstva pro HTÚ na skládce (nákup)" 0,220</t>
  </si>
  <si>
    <t>" upravená zemina pro výměnu aktivní zóny (nákup)" 572,380</t>
  </si>
  <si>
    <t>23</t>
  </si>
  <si>
    <t>M</t>
  </si>
  <si>
    <t>10364100</t>
  </si>
  <si>
    <t>zemina pro terénní úpravy - tříděná</t>
  </si>
  <si>
    <t>t</t>
  </si>
  <si>
    <t>2137906734</t>
  </si>
  <si>
    <t>Poznámka k položce:_x000D_
- objemová hmotnost zeminy : 1750 kg/m3_x000D_
- jednotková cena obsahuje i náklady na dopravu ornice do místa použití (hmotnost není započtena do přesunu hmot)</t>
  </si>
  <si>
    <t>" podorniční vrstva pro HTÚ na skládce (nákup)" 0,220*1,75</t>
  </si>
  <si>
    <t>24</t>
  </si>
  <si>
    <t>1036410.R01</t>
  </si>
  <si>
    <t>zemina pro úpravy podkladních vrstev (nesoudržná nenamrzavá hutnitelná zemina) - tříděná</t>
  </si>
  <si>
    <t>-44268965</t>
  </si>
  <si>
    <t>Poznámka k položce:_x000D_
- objemová hmotnost upravené zeminy : 1804 kg/m3_x000D_
- jednotková cena obsahuje i náklady na dopravu do místa použití (hmotnost není započítána do přesunu hmot)</t>
  </si>
  <si>
    <t>572,380*1,804</t>
  </si>
  <si>
    <t>25</t>
  </si>
  <si>
    <t>171101111</t>
  </si>
  <si>
    <t>Uložení sypaniny do násypů s rozprostřením sypaniny ve vrstvách a s hrubým urovnáním zhutněných s uzavřením povrchu násypu z hornin nesoudržných sypkých s relativní ulehlostí I(d) 0,9 nebo v aktivní zóně</t>
  </si>
  <si>
    <t>917765435</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</si>
  <si>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</si>
  <si>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26</t>
  </si>
  <si>
    <t>171201201</t>
  </si>
  <si>
    <t>Uložení sypaniny na skládky</t>
  </si>
  <si>
    <t>-1687037433</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</si>
  <si>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</si>
  <si>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27</t>
  </si>
  <si>
    <t>171201211</t>
  </si>
  <si>
    <t>Poplatek za uložení stavebního odpadu na skládce (skládkovné) zeminy a kameniva zatříděného do Katalogu odpadů pod kódem 170 504</t>
  </si>
  <si>
    <t>248393965</t>
  </si>
  <si>
    <t xml:space="preserve">Poznámka k souboru cen:_x000D_
1. Ceny uvedené v souboru cen lze po dohodě upravit podle místních podmínek._x000D_
</t>
  </si>
  <si>
    <t>Poznámka k položce:_x000D_
- objemová hmotnost výkopku : 1750 kg/m3</t>
  </si>
  <si>
    <t>" odkopávky aktivní zóny" 572,380*1,75</t>
  </si>
  <si>
    <t>" rýhy drenáž" 32,085*1,75</t>
  </si>
  <si>
    <t>" rýhy napojení UV" 22,820*1,75</t>
  </si>
  <si>
    <t>28</t>
  </si>
  <si>
    <t>171203111</t>
  </si>
  <si>
    <t>Uložení výkopku bez zhutnění s hrubým rozhrnutím v rovině nebo na svahu do 1:5</t>
  </si>
  <si>
    <t>-1101252774</t>
  </si>
  <si>
    <t xml:space="preserve">Poznámka k souboru cen:_x000D_
1. Ceny jsou určeny pro ukládání výkopku objemu do 200 m3 na jednom objektu; pro ukládání výkopku přes 200 m3 lze použít ceny souboru cen 171 20-12 Uložení sypaniny, části A01 katalogu 800-1 Zemní práce._x000D_
2. V cenách o sklonu svahu přes 1:1 jsou uvažovány podmínky pro svahy běžně schůdné; bez použití lezeckých technik. V případě použití lezeckých technik se tyto náklady oceňují individuálně._x000D_
</t>
  </si>
  <si>
    <t>"C_112_5_charakteristické_příčné_řezy.pdf</t>
  </si>
  <si>
    <t>" plocha zeleně (trávník) v průměrné tl. 40 mm" P_Z*0,040</t>
  </si>
  <si>
    <t>29</t>
  </si>
  <si>
    <t>174101101</t>
  </si>
  <si>
    <t>Zásyp sypaninou z jakékoliv horniny s uložením výkopku ve vrstvách se zhutněním jam, šachet, rýh nebo kolem objektů v těchto vykopávkách</t>
  </si>
  <si>
    <t>1066472339</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</si>
  <si>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</si>
  <si>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Poznámka k položce:_x000D_
- zpětný zásyp nesedavým materiálem (ŠD fr. 0-32)</t>
  </si>
  <si>
    <t>" odpočet lože tl. 100 mm" -PŘÍP_UV*1,000*0,100</t>
  </si>
  <si>
    <t>" odpočet obsypu tl. 500 mm" -PŘÍP_UV*1,000*0,500</t>
  </si>
  <si>
    <t>" odpočet UV" -(PI*0,270*0,270*1,300)*UV</t>
  </si>
  <si>
    <t>30</t>
  </si>
  <si>
    <t>58344169</t>
  </si>
  <si>
    <t>štěrkodrť frakce 0/32 OTP ČD</t>
  </si>
  <si>
    <t>-740952470</t>
  </si>
  <si>
    <t>14,783*2 'Přepočtené koeficientem množství</t>
  </si>
  <si>
    <t>31</t>
  </si>
  <si>
    <t>175111101</t>
  </si>
  <si>
    <t>Obsypání potrubí ručně sypaninou z vhodných hornin tř. 1 až 4 nebo materiálem připraveným podél výkopu ve vzdálenosti do 3 m od jeho kraje, pro jakoukoliv hloubku výkopu a míru zhutnění bez prohození sypaniny sítem</t>
  </si>
  <si>
    <t>1496254307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</si>
  <si>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</si>
  <si>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Poznámka k položce:_x000D_
- minimálně 300 mm nad vrchol potrubí DN 200</t>
  </si>
  <si>
    <t>" napojení nových UV" PŘÍP_UV*1,000*0,500</t>
  </si>
  <si>
    <t>" odpočet potrubí DN 200" -(PI*0,100*0,100*PŘÍP_UV)</t>
  </si>
  <si>
    <t>32</t>
  </si>
  <si>
    <t>58331200</t>
  </si>
  <si>
    <t>štěrkopísek netříděný zásypový</t>
  </si>
  <si>
    <t>9574535</t>
  </si>
  <si>
    <t>5,347*2 'Přepočtené koeficientem množství</t>
  </si>
  <si>
    <t>33</t>
  </si>
  <si>
    <t>181111111</t>
  </si>
  <si>
    <t>Plošná úprava terénu v zemině tř. 1 až 4 s urovnáním povrchu bez doplnění ornice souvislé plochy do 500 m2 při nerovnostech terénu přes 50 do 100 mm v rovině nebo na svahu do 1:5</t>
  </si>
  <si>
    <t>978269299</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</si>
  <si>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</si>
  <si>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 zeleň (trávník) - před rozprostřením ornice" P_Z</t>
  </si>
  <si>
    <t>34</t>
  </si>
  <si>
    <t>181301103</t>
  </si>
  <si>
    <t>Rozprostření a urovnání ornice v rovině nebo ve svahu sklonu do 1:5 při souvislé ploše do 500 m2, tl. vrstvy přes 150 do 200 mm</t>
  </si>
  <si>
    <t>-1005755071</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</si>
  <si>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</si>
  <si>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 zeleň (trávník)" P_Z</t>
  </si>
  <si>
    <t>35</t>
  </si>
  <si>
    <t>181411141</t>
  </si>
  <si>
    <t>Založení trávníku na půdě předem připravené plochy do 1000 m2 výsevem včetně utažení parterového v rovině nebo na svahu do 1:5</t>
  </si>
  <si>
    <t>1046427183</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</si>
  <si>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</si>
  <si>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36</t>
  </si>
  <si>
    <t>00572420</t>
  </si>
  <si>
    <t>osivo směs travní parková okrasná</t>
  </si>
  <si>
    <t>kg</t>
  </si>
  <si>
    <t>-527262316</t>
  </si>
  <si>
    <t>Poznámka k položce:_x000D_
- spotřeba : 35 g/m2</t>
  </si>
  <si>
    <t>5,49*0,035 'Přepočtené koeficientem množství</t>
  </si>
  <si>
    <t>37</t>
  </si>
  <si>
    <t>181951101</t>
  </si>
  <si>
    <t>Úprava pláně vyrovnáním výškových rozdílů v hornině tř. 1 až 4 bez zhutnění</t>
  </si>
  <si>
    <t>2038956492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</si>
  <si>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</si>
  <si>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 zpevněné plochy" P1+P3+P3a+P3b+P3c+P4+P5+P5a+P5b</t>
  </si>
  <si>
    <t>" plocha pod obrubníkem" OBR_P_130x200+OBR_S_200x250+OBR_S_200x300</t>
  </si>
  <si>
    <t>Mezisoučet " parapláň</t>
  </si>
  <si>
    <t>Mezisoučet " pláň</t>
  </si>
  <si>
    <t>38</t>
  </si>
  <si>
    <t>183403153</t>
  </si>
  <si>
    <t>Obdělání půdy hrabáním v rovině nebo na svahu do 1:5</t>
  </si>
  <si>
    <t>-397668994</t>
  </si>
  <si>
    <t xml:space="preserve">Poznámka k souboru cen:_x000D_
1. Každé opakované obdělání půdy se oceňuje samostatně._x000D_
2. Ceny -3114 a -3115 lze použít i pro obdělání půdy aktivními branami._x000D_
</t>
  </si>
  <si>
    <t>" zeleň (trávník) - podorniční vrstva - 2x křížem" P_Z*2</t>
  </si>
  <si>
    <t>" zeleň (trávník) - orniční vrstva - 2x křížem" P_Z*2</t>
  </si>
  <si>
    <t>39</t>
  </si>
  <si>
    <t>183403161</t>
  </si>
  <si>
    <t>Obdělání půdy válením v rovině nebo na svahu do 1:5</t>
  </si>
  <si>
    <t>2131485456</t>
  </si>
  <si>
    <t>" zeleň (trávník) - podorniční vrstva - 3x křížem" P_Z*3</t>
  </si>
  <si>
    <t>" zeleň (trávník) - orniční vrstva - 3x křížem" P_Z*3</t>
  </si>
  <si>
    <t>40</t>
  </si>
  <si>
    <t>184802111</t>
  </si>
  <si>
    <t>Chemické odplevelení půdy před založením kultury, trávníku nebo zpevněných ploch o výměře jednotlivě přes 20 m2 v rovině nebo na svahu do 1:5 postřikem na široko</t>
  </si>
  <si>
    <t>1101650669</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</si>
  <si>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</si>
  <si>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41</t>
  </si>
  <si>
    <t>184802611</t>
  </si>
  <si>
    <t>Chemické odplevelení po založení kultury v rovině nebo na svahu do 1:5 postřikem na široko</t>
  </si>
  <si>
    <t>-1668536809</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</si>
  <si>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</si>
  <si>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42</t>
  </si>
  <si>
    <t>185803111</t>
  </si>
  <si>
    <t>Ošetření trávníku jednorázové v rovině nebo na svahu do 1:5</t>
  </si>
  <si>
    <t>-1821455379</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</si>
  <si>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</si>
  <si>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 zeleň (trávník) - 1. seč" P_Z</t>
  </si>
  <si>
    <t>43</t>
  </si>
  <si>
    <t>185804312</t>
  </si>
  <si>
    <t>Zalití rostlin vodou plochy záhonů jednotlivě přes 20 m2</t>
  </si>
  <si>
    <t>947430998</t>
  </si>
  <si>
    <t>" zeleň (trávník) - spotřeba 15 litrů/m2" P_Z*15/1000</t>
  </si>
  <si>
    <t>44</t>
  </si>
  <si>
    <t>185851121</t>
  </si>
  <si>
    <t>Dovoz vody pro zálivku rostlin na vzdálenost do 1000 m</t>
  </si>
  <si>
    <t>-551694077</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</si>
  <si>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</si>
  <si>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45</t>
  </si>
  <si>
    <t>185851129</t>
  </si>
  <si>
    <t>Dovoz vody pro zálivku rostlin Příplatek k ceně za každých dalších i započatých 1000 m</t>
  </si>
  <si>
    <t>-386284463</t>
  </si>
  <si>
    <t>" celková dovozová vzdálenost 5 km" 0,082*4</t>
  </si>
  <si>
    <t>Zakládání</t>
  </si>
  <si>
    <t>46</t>
  </si>
  <si>
    <t>211531111</t>
  </si>
  <si>
    <t>Výplň kamenivem do rýh odvodňovacích žeber nebo trativodů bez zhutnění, s úpravou povrchu výplně kamenivem hrubým drceným frakce 16 až 63 mm</t>
  </si>
  <si>
    <t>1459563728</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</si>
  <si>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</si>
  <si>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Poznámka k položce:_x000D_
- průměrná výška 600 mm_x000D_
- minimální výška 300 mm</t>
  </si>
  <si>
    <t>" odvodnění pláně drenáží" DREN*0,400*0,600</t>
  </si>
  <si>
    <t>" odpočet potrubí D 160" -(PI*0,080*0,080*DREN)</t>
  </si>
  <si>
    <t>47</t>
  </si>
  <si>
    <t>211971121</t>
  </si>
  <si>
    <t>Zřízení opláštění výplně z geotextilie odvodňovacích žeber nebo trativodů v rýze nebo zářezu se stěnami svislými nebo šikmými o sklonu přes 1:2 při rozvinuté šířce opláštění do 2,5 m</t>
  </si>
  <si>
    <t>-1207733824</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</si>
  <si>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</si>
  <si>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odvodnění pláně drenáží" DREN*(0,400*2+0,600*2)</t>
  </si>
  <si>
    <t>48</t>
  </si>
  <si>
    <t>69311082</t>
  </si>
  <si>
    <t>geotextilie netkaná separační, ochranná, filtrační, drenážní PP 500g/m2</t>
  </si>
  <si>
    <t>-504331752</t>
  </si>
  <si>
    <t>Poznámka k položce:_x000D_
- ztratné 2%</t>
  </si>
  <si>
    <t>229,18*1,02 'Přepočtené koeficientem množství</t>
  </si>
  <si>
    <t>49</t>
  </si>
  <si>
    <t>212532111</t>
  </si>
  <si>
    <t>Lože pro trativody z kameniva hrubého drceného</t>
  </si>
  <si>
    <t>795085159</t>
  </si>
  <si>
    <t xml:space="preserve">Poznámka k souboru cen:_x000D_
1. V cenách jsou započteny i náklady na vyčištění dna rýh a na urovnání povrchu lože._x000D_
2. V ceně materiálu jsou započteny i náklady na prohození výkopku._x000D_
</t>
  </si>
  <si>
    <t>" odvodnění pláně drenáží" DREN*0,400*0,100</t>
  </si>
  <si>
    <t>50</t>
  </si>
  <si>
    <t>21275521.R01</t>
  </si>
  <si>
    <t>Trativody bez lože z drenážních trubek plastových PE-HD D 160 mm</t>
  </si>
  <si>
    <t>1713685960</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</si>
  <si>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</si>
  <si>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odvodnění pláně drenáží" DREN</t>
  </si>
  <si>
    <t>51</t>
  </si>
  <si>
    <t>212972113</t>
  </si>
  <si>
    <t>Opláštění drenážních trub filtrační textilií DN 160</t>
  </si>
  <si>
    <t>-427603978</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</si>
  <si>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</si>
  <si>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52</t>
  </si>
  <si>
    <t>215901101</t>
  </si>
  <si>
    <t>Zhutnění podloží pod násypy z rostlé horniny tř. 1 až 4 z hornin soudružných do 92 % PS a nesoudržných sypkých relativní ulehlosti I(d) do 0,8</t>
  </si>
  <si>
    <t>1924384717</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</si>
  <si>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</si>
  <si>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Svislé a kompletní konstrukce</t>
  </si>
  <si>
    <t>53</t>
  </si>
  <si>
    <t>359901211</t>
  </si>
  <si>
    <t>Monitoring stok (kamerový systém) jakékoli výšky nová kanalizace</t>
  </si>
  <si>
    <t>-977563323</t>
  </si>
  <si>
    <t xml:space="preserve">Poznámka k souboru cen:_x000D_
1. V ceně jsou započteny náklady na zhotovení záznamu o prohlídce a protokolu prohlídky._x000D_
</t>
  </si>
  <si>
    <t>" napojení nových UV" PŘÍP_UV</t>
  </si>
  <si>
    <t>Vodorovné konstrukce</t>
  </si>
  <si>
    <t>54</t>
  </si>
  <si>
    <t>451573111</t>
  </si>
  <si>
    <t>Lože pod potrubí, stoky a drobné objekty v otevřeném výkopu z písku a štěrkopísku do 63 mm</t>
  </si>
  <si>
    <t>1558581797</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</si>
  <si>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</si>
  <si>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nových UV" PŘÍP_UV*1,000*0,100</t>
  </si>
  <si>
    <t>Komunikace pozemní</t>
  </si>
  <si>
    <t>55</t>
  </si>
  <si>
    <t>564851111</t>
  </si>
  <si>
    <t>Podklad ze štěrkodrti ŠD s rozprostřením a zhutněním, po zhutnění tl. 150 mm</t>
  </si>
  <si>
    <t>-1726003722</t>
  </si>
  <si>
    <t>" chodník" P5</t>
  </si>
  <si>
    <t>" chodník - hmatná reliéfní dlažba" P5a</t>
  </si>
  <si>
    <t>" chodník - hmatná hladká dlažba" P5b</t>
  </si>
  <si>
    <t>Mezisoučet " SKLADBA 5</t>
  </si>
  <si>
    <t>56</t>
  </si>
  <si>
    <t>564851115</t>
  </si>
  <si>
    <t>Podklad ze štěrkodrti ŠD s rozprostřením a zhutněním, po zhutnění tl. 190 mm</t>
  </si>
  <si>
    <t>-1045216507</t>
  </si>
  <si>
    <t>Mezisoučet " SKLADBA 4</t>
  </si>
  <si>
    <t>57</t>
  </si>
  <si>
    <t>564861111</t>
  </si>
  <si>
    <t>Podklad ze štěrkodrti ŠD s rozprostřením a zhutněním, po zhutnění tl. 200 mm</t>
  </si>
  <si>
    <t>-46068676</t>
  </si>
  <si>
    <t>"C_112_1_technická_zpráva_strana_7.pdf</t>
  </si>
  <si>
    <t>" parkovací stání" P3</t>
  </si>
  <si>
    <t>" vjezdy" P3a</t>
  </si>
  <si>
    <t>" chodník - hmatná dlažba" P3b+P3c</t>
  </si>
  <si>
    <t>Mezisoučet " SKLADBA 3</t>
  </si>
  <si>
    <t>58</t>
  </si>
  <si>
    <t>564871111</t>
  </si>
  <si>
    <t>Podklad ze štěrkodrti ŠD s rozprostřením a zhutněním, po zhutnění tl. 250 mm</t>
  </si>
  <si>
    <t>509848609</t>
  </si>
  <si>
    <t>"C_112_1_technická_zpráva_strana_5-6.pdf</t>
  </si>
  <si>
    <t>" vozovka" P1</t>
  </si>
  <si>
    <t>" vozovka - napojení přes odskoky" P1a</t>
  </si>
  <si>
    <t>" rozšíření podkladní vrstvy pod/za obrubou v pruhu š. 500 mm" (91,690+120,970+29,110)*0,500</t>
  </si>
  <si>
    <t>59</t>
  </si>
  <si>
    <t>565146111</t>
  </si>
  <si>
    <t>Asfaltový beton vrstva podkladní ACP 22 (obalované kamenivo hrubozrnné - OKH) s rozprostřením a zhutněním v pruhu šířky do 3 m, po zhutnění tl. 60 mm</t>
  </si>
  <si>
    <t>-1927204188</t>
  </si>
  <si>
    <t xml:space="preserve">Poznámka k souboru cen:_x000D_
1. ČSN EN 13108-1 připouští pro ACP 22 pouze tl. 60 až 100 mm._x000D_
</t>
  </si>
  <si>
    <t>60</t>
  </si>
  <si>
    <t>567130111</t>
  </si>
  <si>
    <t>Podklad ze směsi stmelené cementem SC bez dilatačních spár, s rozprostřením a zhutněním SC C 1,5/2,0 (SC II), po zhutnění tl. 160 mm</t>
  </si>
  <si>
    <t>-1885639397</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</si>
  <si>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</si>
  <si>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61</t>
  </si>
  <si>
    <t>567132112</t>
  </si>
  <si>
    <t>Podklad ze směsi stmelené cementem SC bez dilatačních spár, s rozprostřením a zhutněním SC C 8/10 (KSC I), po zhutnění tl. 170 mm</t>
  </si>
  <si>
    <t>-1263508407</t>
  </si>
  <si>
    <t>62</t>
  </si>
  <si>
    <t>573111114</t>
  </si>
  <si>
    <t>Postřik infiltrační PI z asfaltu silničního s posypem kamenivem, v množství 2,00 kg/m2</t>
  </si>
  <si>
    <t>-1000374099</t>
  </si>
  <si>
    <t>63</t>
  </si>
  <si>
    <t>573211109</t>
  </si>
  <si>
    <t>Postřik spojovací PS bez posypu kamenivem z asfaltu silničního, v množství 0,50 kg/m2</t>
  </si>
  <si>
    <t>1032223383</t>
  </si>
  <si>
    <t>Mezisoučet " pro vrstvu ACL 16S</t>
  </si>
  <si>
    <t>Mezisoučet " pro vrstvu BBTM 11</t>
  </si>
  <si>
    <t>64</t>
  </si>
  <si>
    <t>576125111</t>
  </si>
  <si>
    <t>Asfaltový koberec tenký BBTM (AKT) s rozprostřením a se zhutněním z nemodifikovaného asfaltu v pruhu šířky do 3 m, po zhutnění tl. 30 mm</t>
  </si>
  <si>
    <t>-739881142</t>
  </si>
  <si>
    <t xml:space="preserve">Poznámka k souboru cen:_x000D_
1. ČSN EN 13108-2 připouští pro BBTM pouze tl. 20 až 30 mm._x000D_
</t>
  </si>
  <si>
    <t>" vozovka - napojení přes odskoky" P1a/0,500*1,000</t>
  </si>
  <si>
    <t>65</t>
  </si>
  <si>
    <t>577175112</t>
  </si>
  <si>
    <t>Asfaltový beton vrstva ložní ACL 16 (ABH) s rozprostřením a zhutněním z nemodifikovaného asfaltu v pruhu šířky do 3 m, po zhutnění tl. 80 mm</t>
  </si>
  <si>
    <t>1357212058</t>
  </si>
  <si>
    <t xml:space="preserve">Poznámka k souboru cen:_x000D_
1. ČSN EN 13108-1 připouští pro ACL 16 pouze tl. 50 až 70 mm._x000D_
</t>
  </si>
  <si>
    <t>66</t>
  </si>
  <si>
    <t>581131316</t>
  </si>
  <si>
    <t>Kryt cementobetonový silničních komunikací skupiny CB III tl. 200 mm</t>
  </si>
  <si>
    <t>764423734</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</si>
  <si>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</si>
  <si>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67</t>
  </si>
  <si>
    <t>591141111</t>
  </si>
  <si>
    <t>Kladení dlažby z kostek s provedením lože do tl. 50 mm, s vyplněním spár, s dvojím beraněním a se smetením přebytečného materiálu na krajnici velkých z kamene, do lože z cementové malty</t>
  </si>
  <si>
    <t>-1169785064</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</si>
  <si>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</si>
  <si>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68</t>
  </si>
  <si>
    <t>58381008</t>
  </si>
  <si>
    <t>kostka dlažební žula velká 15/17</t>
  </si>
  <si>
    <t>1381861779</t>
  </si>
  <si>
    <t>Poznámka k položce:_x000D_
- ztratné 1%</t>
  </si>
  <si>
    <t>62,5*1,01 'Přepočtené koeficientem množství</t>
  </si>
  <si>
    <t>69</t>
  </si>
  <si>
    <t>591211111</t>
  </si>
  <si>
    <t>Kladení dlažby z kostek s provedením lože do tl. 50 mm, s vyplněním spár, s dvojím beraněním a se smetením přebytečného materiálu na krajnici drobných z kamene, do lože z kameniva těženého</t>
  </si>
  <si>
    <t>1962450322</t>
  </si>
  <si>
    <t>70</t>
  </si>
  <si>
    <t>58381007</t>
  </si>
  <si>
    <t>kostka dlažební žula drobná 8/10</t>
  </si>
  <si>
    <t>418933648</t>
  </si>
  <si>
    <t>106,2*1,02 'Přepočtené koeficientem množství</t>
  </si>
  <si>
    <t>71</t>
  </si>
  <si>
    <t>591411111</t>
  </si>
  <si>
    <t>Kladení dlažby z mozaiky komunikací pro pěší s vyplněním spár, s dvojím beraněním a se smetením přebytečného materiálu na vzdálenost do 3 m jednobarevné, s ložem tl. do 40 mm z kameniva</t>
  </si>
  <si>
    <t>766368964</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</si>
  <si>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</si>
  <si>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72</t>
  </si>
  <si>
    <t>58381005</t>
  </si>
  <si>
    <t>kostka dlažební mozaika žula 4/6 šedá</t>
  </si>
  <si>
    <t>835218804</t>
  </si>
  <si>
    <t>60,66*1,02 'Přepočtené koeficientem množství</t>
  </si>
  <si>
    <t>Trubní vedení</t>
  </si>
  <si>
    <t>73</t>
  </si>
  <si>
    <t>871355231</t>
  </si>
  <si>
    <t>Kanalizační potrubí z tvrdého PVC v otevřeném výkopu ve sklonu do 20 %, hladkého plnostěnného jednovrstvého, tuhost třídy SN 10 DN 200</t>
  </si>
  <si>
    <t>575581323</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</si>
  <si>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</si>
  <si>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74</t>
  </si>
  <si>
    <t>877350410</t>
  </si>
  <si>
    <t>Montáž tvarovek na kanalizačním plastovém potrubí z polypropylenu PP korugovaného nebo žebrovaného kolen DN 200</t>
  </si>
  <si>
    <t>-1549028319</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</si>
  <si>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</si>
  <si>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nových UV" UV</t>
  </si>
  <si>
    <t>75</t>
  </si>
  <si>
    <t>28617339</t>
  </si>
  <si>
    <t>koleno kanalizace PP KG DN 200x45°</t>
  </si>
  <si>
    <t>-497720066</t>
  </si>
  <si>
    <t>Poznámka k položce:_x000D_
- ztratné 3%</t>
  </si>
  <si>
    <t>4*1,03 'Přepočtené koeficientem množství</t>
  </si>
  <si>
    <t>76</t>
  </si>
  <si>
    <t>877355121</t>
  </si>
  <si>
    <t>Výřez a montáž odbočné tvarovky na potrubí z trub z tvrdého PVC DN 200</t>
  </si>
  <si>
    <t>-596853584</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</si>
  <si>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</si>
  <si>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77</t>
  </si>
  <si>
    <t>28612223</t>
  </si>
  <si>
    <t>odbočka kanalizační plastová PVC KG DN 200x200/45° SN 12/16</t>
  </si>
  <si>
    <t>-693836421</t>
  </si>
  <si>
    <t>78</t>
  </si>
  <si>
    <t>892351111</t>
  </si>
  <si>
    <t>Tlakové zkoušky vodou na potrubí DN 150 nebo 200</t>
  </si>
  <si>
    <t>878584188</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</si>
  <si>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</si>
  <si>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79</t>
  </si>
  <si>
    <t>895941311</t>
  </si>
  <si>
    <t>Zřízení vpusti kanalizační uliční z betonových dílců typ UVB-50</t>
  </si>
  <si>
    <t>1819754489</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</si>
  <si>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</si>
  <si>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 nová UV" UV</t>
  </si>
  <si>
    <t>80</t>
  </si>
  <si>
    <t>59223852</t>
  </si>
  <si>
    <t>dno pro uliční vpusť s kalovou prohlubní betonové 450x300x50mm</t>
  </si>
  <si>
    <t>1875878980</t>
  </si>
  <si>
    <t>4*1,01 'Přepočtené koeficientem množství</t>
  </si>
  <si>
    <t>81</t>
  </si>
  <si>
    <t>59223862</t>
  </si>
  <si>
    <t>skruž pro uliční vpusť středová betonová 450x295x50mm</t>
  </si>
  <si>
    <t>2014177343</t>
  </si>
  <si>
    <t>4*2,02 'Přepočtené koeficientem množství</t>
  </si>
  <si>
    <t>82</t>
  </si>
  <si>
    <t>59223854</t>
  </si>
  <si>
    <t>skruž pro uliční vpusť s výtokovým otvorem PVC betonová 450x350x50mm</t>
  </si>
  <si>
    <t>-2074201111</t>
  </si>
  <si>
    <t>83</t>
  </si>
  <si>
    <t>59223864</t>
  </si>
  <si>
    <t>prstenec pro uliční vpusť vyrovnávací betonový 390x60x130mm</t>
  </si>
  <si>
    <t>954492924</t>
  </si>
  <si>
    <t>84</t>
  </si>
  <si>
    <t>899204112</t>
  </si>
  <si>
    <t>Osazení mříží litinových včetně rámů a košů na bahno pro třídu zatížení D400, E600</t>
  </si>
  <si>
    <t>-316980346</t>
  </si>
  <si>
    <t xml:space="preserve">Poznámka k souboru cen:_x000D_
1. V cenách nejsou započteny náklady na dodání mříží, rámů a košů na bahno; tyto náklady se oceňují ve specifikaci._x000D_
</t>
  </si>
  <si>
    <t>85</t>
  </si>
  <si>
    <t>59223871</t>
  </si>
  <si>
    <t>koš vysoký pro uliční vpusti žárově Pz plech pro rám 500/500mm</t>
  </si>
  <si>
    <t>-1598639534</t>
  </si>
  <si>
    <t>86</t>
  </si>
  <si>
    <t>55242330</t>
  </si>
  <si>
    <t>mříž D 400 -  konkávní 600x600 4-stranný rám</t>
  </si>
  <si>
    <t>-1549625849</t>
  </si>
  <si>
    <t>87</t>
  </si>
  <si>
    <t>899231111</t>
  </si>
  <si>
    <t>Výšková úprava uličního vstupu nebo vpusti do 200 mm zvýšením mříže</t>
  </si>
  <si>
    <t>-945640465</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</si>
  <si>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</si>
  <si>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stávající UV" 1,000</t>
  </si>
  <si>
    <t>88</t>
  </si>
  <si>
    <t>899331111</t>
  </si>
  <si>
    <t>Výšková úprava uličního vstupu nebo vpusti do 200 mm zvýšením poklopu</t>
  </si>
  <si>
    <t>757859285</t>
  </si>
  <si>
    <t>" stávající kanalizační šachta" 5,000</t>
  </si>
  <si>
    <t>89</t>
  </si>
  <si>
    <t>899431111</t>
  </si>
  <si>
    <t>Výšková úprava uličního vstupu nebo vpusti do 200 mm zvýšením krycího hrnce, šoupěte nebo hydrantu bez úpravy armatur</t>
  </si>
  <si>
    <t>-694727120</t>
  </si>
  <si>
    <t>" stávající vodovodní šoupě" 4,000</t>
  </si>
  <si>
    <t>90</t>
  </si>
  <si>
    <t>899721112</t>
  </si>
  <si>
    <t>Signalizační vodič na potrubí DN nad 150 mm</t>
  </si>
  <si>
    <t>-1127037970</t>
  </si>
  <si>
    <t>91</t>
  </si>
  <si>
    <t>899722114</t>
  </si>
  <si>
    <t>Krytí potrubí z plastů výstražnou fólií z PVC šířky 40 cm</t>
  </si>
  <si>
    <t>1128308311</t>
  </si>
  <si>
    <t>Ostatní konstrukce a práce, bourání</t>
  </si>
  <si>
    <t>92</t>
  </si>
  <si>
    <t>914111111</t>
  </si>
  <si>
    <t>Montáž svislé dopravní značky základní velikosti do 1 m2 objímkami na sloupky nebo konzoly</t>
  </si>
  <si>
    <t>-241007115</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</si>
  <si>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</si>
  <si>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"C_112_1_technická_zpráva_strana_8-9.pdf</t>
  </si>
  <si>
    <t>"C_112_6_situace_dopravního_značení.pdf</t>
  </si>
  <si>
    <t xml:space="preserve">" přesunuté SDZ" 1,000 </t>
  </si>
  <si>
    <t>" nové SDZ" 5,000</t>
  </si>
  <si>
    <t>93</t>
  </si>
  <si>
    <t>40445257</t>
  </si>
  <si>
    <t>svorka upínací na sloupek D 70mm</t>
  </si>
  <si>
    <t>1145451771</t>
  </si>
  <si>
    <t>"nové SDZ (2ks/deska)" 5,000*2,000</t>
  </si>
  <si>
    <t>94</t>
  </si>
  <si>
    <t>40445478</t>
  </si>
  <si>
    <t>značka dopravní svislá retroreflexní fólie tř 1 FeZn prolis D 700mm</t>
  </si>
  <si>
    <t>-329278661</t>
  </si>
  <si>
    <t>" ozn. C4a" 1,000</t>
  </si>
  <si>
    <t>95</t>
  </si>
  <si>
    <t>40445535</t>
  </si>
  <si>
    <t>značka dopravní svislá retroreflexní fólie tř 1 FeZn-Al rám 500x700mm</t>
  </si>
  <si>
    <t>-646326649</t>
  </si>
  <si>
    <t>" ozn. IJ 4c" 1,000</t>
  </si>
  <si>
    <t>" ozn. IP 11c" 1,000</t>
  </si>
  <si>
    <t>" ozn. IP 12" 1,000</t>
  </si>
  <si>
    <t>96</t>
  </si>
  <si>
    <t>40445531</t>
  </si>
  <si>
    <t>značka dopravní svislá retroreflexní fólie tř 1 FeZn-Al rám 500x300mm</t>
  </si>
  <si>
    <t>-1798226435</t>
  </si>
  <si>
    <t>" ozn. E13" 1,000</t>
  </si>
  <si>
    <t>97</t>
  </si>
  <si>
    <t>914511112</t>
  </si>
  <si>
    <t>Montáž sloupku dopravních značek délky do 3,5 m do hliníkové patky</t>
  </si>
  <si>
    <t>953728384</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</si>
  <si>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</si>
  <si>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98</t>
  </si>
  <si>
    <t>40445230</t>
  </si>
  <si>
    <t>sloupek pro dopravní značku Zn D 70mm v 3,5m</t>
  </si>
  <si>
    <t>22606735</t>
  </si>
  <si>
    <t>99</t>
  </si>
  <si>
    <t>915211111</t>
  </si>
  <si>
    <t>Vodorovné dopravní značení stříkaným plastem dělící čára šířky 125 mm souvislá bílá základní</t>
  </si>
  <si>
    <t>2014940455</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</si>
  <si>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</si>
  <si>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 ozn. V1a" 32,700</t>
  </si>
  <si>
    <t>100</t>
  </si>
  <si>
    <t>915211115</t>
  </si>
  <si>
    <t>Vodorovné dopravní značení stříkaným plastem dělící čára šířky 125 mm souvislá žlutá základní</t>
  </si>
  <si>
    <t>651982915</t>
  </si>
  <si>
    <t>" ozn. V 11a" 3,000*2+4,000*6</t>
  </si>
  <si>
    <t>101</t>
  </si>
  <si>
    <t>915231111</t>
  </si>
  <si>
    <t>Vodorovné dopravní značení stříkaným plastem přechody pro chodce, šipky, symboly nápisy bílé základní</t>
  </si>
  <si>
    <t>-806988111</t>
  </si>
  <si>
    <t>" ozn. V13" 4,150</t>
  </si>
  <si>
    <t>102</t>
  </si>
  <si>
    <t>915231115</t>
  </si>
  <si>
    <t>Vodorovné dopravní značení stříkaným plastem přechody pro chodce, šipky, symboly nápisy žluté základní</t>
  </si>
  <si>
    <t>-1169469555</t>
  </si>
  <si>
    <t>" ozn. V 11a" (2,000*0,750)*2</t>
  </si>
  <si>
    <t>103</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</si>
  <si>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</si>
  <si>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</si>
  <si>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-1137459968</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</si>
  <si>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</si>
  <si>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 chodník - hmatná reliéfní dlažba" P3b/0,200</t>
  </si>
  <si>
    <t>" chodník - hmatná hladká dlažba" P3c/0,255</t>
  </si>
  <si>
    <t>" chodník - hmatná reliéfní dlažba" P5a/0,200</t>
  </si>
  <si>
    <t>" chodník - hmatná hladká dlažba" P5b/0,255</t>
  </si>
  <si>
    <t>104</t>
  </si>
  <si>
    <t>583810.R01</t>
  </si>
  <si>
    <t>dlaždice z umělého kamene s reliéfním povrchem 200x200x60 mm</t>
  </si>
  <si>
    <t>-1072713386</t>
  </si>
  <si>
    <t>" chodník - hmatná reliéfní dlažba" P3b+P5a</t>
  </si>
  <si>
    <t>4,88*1,03 'Přepočtené koeficientem množství</t>
  </si>
  <si>
    <t>105</t>
  </si>
  <si>
    <t>583810.R02</t>
  </si>
  <si>
    <t>dlaždice z umělého kamene s hladkým povrchem bez sražené hrany určené k lemování hmatných prvků 255x255x60 mm</t>
  </si>
  <si>
    <t>875272302</t>
  </si>
  <si>
    <t>" chodník - hmatná hladká dlažba" P3c+P5b</t>
  </si>
  <si>
    <t>4,94*1,03 'Přepočtené koeficientem množství</t>
  </si>
  <si>
    <t>106</t>
  </si>
  <si>
    <t>916111121</t>
  </si>
  <si>
    <t>Osazení silniční obruby z dlažebních kostek v jedné řadě s ložem tl. přes 50 do 100 mm, s vyplněním a zatřením spár cementovou maltou z drobných kostek bez boční opěry, do lože z kameniva těženého</t>
  </si>
  <si>
    <t>-942351297</t>
  </si>
  <si>
    <t xml:space="preserve">Poznámka k souboru cen:_x000D_
1. Část lože z betonu prostého přesahující tl. 100 mm se oceňuje cenou 916 99-1121 Lože pod obrubníky, krajníky nebo obruby z dlažebních kostek._x000D_
2. V cenách nejsou započteny náklady na dodání dlažebních kostek, tyto se oceňují ve specifikaci. Množství uvedené ve specifikaci se určí jako součin celkové délky obrub a objemové hmotnosti 1 m obruby a to:_x000D_
a) 0,065 t/m pro velké kostky,_x000D_
b) 0,024 t/m pro malé kostky. Ztratné lze dohodnout ve výši 1 % pro velké kostky, 2 % pro malé kostky._x000D_
3. Osazení silniční obruby ze dvou řad kostek se oceňuje:_x000D_
a) bez boční opěry jako dvojnásobné množství silniční obruby z jedné řady kostek,_x000D_
b) s boční opěrou jako osazení silniční obruby z jedné řady kostek s boční opěrou a osazení silniční obruby z jedné řady kostek bez boční opěry._x000D_
</t>
  </si>
  <si>
    <t>" ozn. V10a (parkovací stání)" 16,830</t>
  </si>
  <si>
    <t>107</t>
  </si>
  <si>
    <t>58381007.R01</t>
  </si>
  <si>
    <t>kostka dlažební žula drobná 8/10 barevná</t>
  </si>
  <si>
    <t>-185277918</t>
  </si>
  <si>
    <t>16,830*0,100</t>
  </si>
  <si>
    <t>1,683*1,02 'Přepočtené koeficientem množství</t>
  </si>
  <si>
    <t>108</t>
  </si>
  <si>
    <t>916241213</t>
  </si>
  <si>
    <t>Osazení obrubníku kamenného se zřízením lože, s vyplněním a zatřením spár cementovou maltou stojatého s boční opěrou z betonu prostého, do lože z betonu prostého</t>
  </si>
  <si>
    <t>1470354638</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</si>
  <si>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</si>
  <si>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Poznámka k položce:_x000D_
- beton C 25/30-XF2</t>
  </si>
  <si>
    <t>" parková obruba (krajník)" OBR_P_130x200</t>
  </si>
  <si>
    <t>" silniční obruba" OBR_S_200x250+OBR_S_200x300</t>
  </si>
  <si>
    <t>109</t>
  </si>
  <si>
    <t>58380001</t>
  </si>
  <si>
    <t>krajník kamenný žulový silniční 130x200x300-800mm</t>
  </si>
  <si>
    <t>997494413</t>
  </si>
  <si>
    <t>91,69*1,01 'Přepočtené koeficientem množství</t>
  </si>
  <si>
    <t>110</t>
  </si>
  <si>
    <t>58380005</t>
  </si>
  <si>
    <t>obrubník kamenný žulový přímý i obloukový 200x250mm</t>
  </si>
  <si>
    <t>432225848</t>
  </si>
  <si>
    <t>Poznámka k položce:_x000D_
Hmotnost: 120 kg/bm_x000D_
- ztratné 1%</t>
  </si>
  <si>
    <t>120,97*1,01 'Přepočtené koeficientem množství</t>
  </si>
  <si>
    <t>111</t>
  </si>
  <si>
    <t>58380003</t>
  </si>
  <si>
    <t>obrubník kamenný žulový přímý i obloukový 300x200mm</t>
  </si>
  <si>
    <t>-1365294486</t>
  </si>
  <si>
    <t xml:space="preserve">Poznámka k položce:_x000D_
Hmotnost: 150 kg/bm_x000D_
- ztratné 1%_x000D_
</t>
  </si>
  <si>
    <t>29,11*1,01 'Přepočtené koeficientem množství</t>
  </si>
  <si>
    <t>112</t>
  </si>
  <si>
    <t>919112212</t>
  </si>
  <si>
    <t>Řezání dilatačních spár v živičném krytu vytvoření komůrky pro těsnící zálivku šířky 10 mm, hloubky 20 mm</t>
  </si>
  <si>
    <t>-2065222712</t>
  </si>
  <si>
    <t xml:space="preserve">Poznámka k souboru cen:_x000D_
1. V cenách jsou započteny i náklady na vyčištění spár po řezání._x000D_
</t>
  </si>
  <si>
    <t>"C_111_2_situace.pdf</t>
  </si>
  <si>
    <t>"C_111_4_vzorový_příčný_řez_a_detail_napojení.pdf</t>
  </si>
  <si>
    <t>" napojení přes odskoky v obrusné vrstvě" P1a/0,500</t>
  </si>
  <si>
    <t>" napojení na jinou inv. akci" 20,000</t>
  </si>
  <si>
    <t>113</t>
  </si>
  <si>
    <t>919122111</t>
  </si>
  <si>
    <t>Utěsnění dilatačních spár zálivkou za tepla v cementobetonovém nebo živičném krytu včetně adhezního nátěru s těsnicím profilem pod zálivkou, pro komůrky šířky 10 mm, hloubky 20 mm</t>
  </si>
  <si>
    <t>1569774188</t>
  </si>
  <si>
    <t xml:space="preserve">Poznámka k souboru cen:_x000D_
1. V cenách jsou započteny i náklady na vyčištění spár před těsněním a zalitím a náklady na impregnaci, těsnění a zalití spár včetně dodání hmot._x000D_
</t>
  </si>
  <si>
    <t>114</t>
  </si>
  <si>
    <t>919125111</t>
  </si>
  <si>
    <t>Těsnění svislé spáry mezi živičným krytem a ostatními prvky asfaltovou páskou samolepicí šířky 35 mm tl. 8 mm</t>
  </si>
  <si>
    <t>1433942196</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</si>
  <si>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</si>
  <si>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 napojení na obrubu" OBR_P_130x200+OBR_S_200x250+OBR_S_200x300</t>
  </si>
  <si>
    <t>115</t>
  </si>
  <si>
    <t>919716111</t>
  </si>
  <si>
    <t>Ocelová výztuž cementobetonového krytu ze svařovaných sítí hmotnosti do 7,5 kg/m2</t>
  </si>
  <si>
    <t>-1433993816</t>
  </si>
  <si>
    <t>" 2x KARI 8/100/100 mm" P4*2*7,90*0,001</t>
  </si>
  <si>
    <t>" přípočet 30% na prostřih a stykování sítí" 0,988*30/100</t>
  </si>
  <si>
    <t>116</t>
  </si>
  <si>
    <t>919721123</t>
  </si>
  <si>
    <t>Geomříž pro stabilizaci podkladu tuhá dvouosá z polypropylenu, podélná pevnost v tahu 40 kN/m</t>
  </si>
  <si>
    <t>573382410</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</si>
  <si>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</si>
  <si>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117</t>
  </si>
  <si>
    <t>919726123</t>
  </si>
  <si>
    <t>Geotextilie netkaná pro ochranu, separaci nebo filtraci měrná hmotnost přes 300 do 500 g/m2</t>
  </si>
  <si>
    <t>1372702157</t>
  </si>
  <si>
    <t xml:space="preserve">Poznámka k souboru cen:_x000D_
1. V cenách jsou započteny i náklady na položení a dodání geotextilie včetně přesahů._x000D_
</t>
  </si>
  <si>
    <t>Mezisoučet " SKLADBA 1</t>
  </si>
  <si>
    <t>118</t>
  </si>
  <si>
    <t>919731114</t>
  </si>
  <si>
    <t>Zarovnání styčné plochy podkladu nebo krytu podél vybourané části komunikace nebo zpevněné plochy z betonu prostého tl. přes 150 do 250 mm</t>
  </si>
  <si>
    <t>721230933</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</si>
  <si>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</si>
  <si>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napojení přes odskoky v ložné vrstvě" P1a/0,500</t>
  </si>
  <si>
    <t>119</t>
  </si>
  <si>
    <t>919731121</t>
  </si>
  <si>
    <t>Zarovnání styčné plochy podkladu nebo krytu podél vybourané části komunikace nebo zpevněné plochy živičné tl. do 50 mm</t>
  </si>
  <si>
    <t>-1915381252</t>
  </si>
  <si>
    <t>120</t>
  </si>
  <si>
    <t>919731122</t>
  </si>
  <si>
    <t>Zarovnání styčné plochy podkladu nebo krytu podél vybourané části komunikace nebo zpevněné plochy živičné tl. přes 50 do 100 mm</t>
  </si>
  <si>
    <t>1078984342</t>
  </si>
  <si>
    <t>121</t>
  </si>
  <si>
    <t>919735111</t>
  </si>
  <si>
    <t>Řezání stávajícího živičného krytu nebo podkladu hloubky do 50 mm</t>
  </si>
  <si>
    <t>-681817191</t>
  </si>
  <si>
    <t xml:space="preserve">Poznámka k souboru cen:_x000D_
1. V cenách jsou započteny i náklady na spotřebu vody._x000D_
</t>
  </si>
  <si>
    <t>122</t>
  </si>
  <si>
    <t>919735113</t>
  </si>
  <si>
    <t>Řezání stávajícího živičného krytu nebo podkladu hloubky přes 100 do 150 mm</t>
  </si>
  <si>
    <t>1956053747</t>
  </si>
  <si>
    <t>123</t>
  </si>
  <si>
    <t>919735124</t>
  </si>
  <si>
    <t>Řezání stávajícího betonového krytu nebo podkladu hloubky přes 150 do 200 mm</t>
  </si>
  <si>
    <t>-268863514</t>
  </si>
  <si>
    <t>124</t>
  </si>
  <si>
    <t>919794441</t>
  </si>
  <si>
    <t>Úprava ploch kolem hydrantů, šoupat, kanalizačních poklopů a mříží, sloupů apod. v živičných krytech jakékoliv tloušťky, jednotlivě v půdorysné ploše do 2 m2</t>
  </si>
  <si>
    <t>2075098215</t>
  </si>
  <si>
    <t xml:space="preserve">Poznámka k souboru cen:_x000D_
1. Ceny jsou určeny pro dodatečnou úpravu vozovek, a to jen v případě, že je vyvolána příčinami, které neleží na straně dodavatele._x000D_
2. Ceny nelze použít pro výškovou úpravu vstupu nebo vpusti, která se oceňuje cenami souboru 899 . 3- . . Výšková úprava uličního vstupu nebo vpusti části C 01 tohoto katalogu._x000D_
</t>
  </si>
  <si>
    <t>125</t>
  </si>
  <si>
    <t>966006132</t>
  </si>
  <si>
    <t>Odstranění dopravních nebo orientačních značek se sloupkem s uložením hmot na vzdálenost do 20 m nebo s naložením na dopravní prostředek, se zásypem jam a jeho zhutněním s betonovou patkou</t>
  </si>
  <si>
    <t>882684843</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</si>
  <si>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</si>
  <si>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 přesunuté SDZ" 1,000</t>
  </si>
  <si>
    <t>" rušené SDZ" 3,000</t>
  </si>
  <si>
    <t>126</t>
  </si>
  <si>
    <t>966006211</t>
  </si>
  <si>
    <t>Odstranění (demontáž) svislých dopravních značek s odklizením materiálu na skládku na vzdálenost do 20 m nebo s naložením na dopravní prostředek ze sloupů, sloupků nebo konzol</t>
  </si>
  <si>
    <t>-595022015</t>
  </si>
  <si>
    <t xml:space="preserve">Poznámka k souboru cen:_x000D_
1. Přemístění demontovaných značek na vzdálenost přes 20 m se oceňuje cenami souborů cen 997 22-1 Vodorovná doprava vybouraných hmot._x000D_
</t>
  </si>
  <si>
    <t>" rušené SDZ" 7,000</t>
  </si>
  <si>
    <t>127</t>
  </si>
  <si>
    <t>977151124</t>
  </si>
  <si>
    <t>Jádrové vrty diamantovými korunkami do stavebních materiálů (železobetonu, betonu, cihel, obkladů, dlažeb, kamene) průměru přes 150 do 180 mm</t>
  </si>
  <si>
    <t>-953329062</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</si>
  <si>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</si>
  <si>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 zaústění drenáží D160 do UV" ((10,000-6,000)*2)*0,120</t>
  </si>
  <si>
    <t>128</t>
  </si>
  <si>
    <t>981513114</t>
  </si>
  <si>
    <t>Demolice konstrukcí objektů těžkými mechanizačními prostředky konstrukcí ze železobetonu</t>
  </si>
  <si>
    <t>-257764835</t>
  </si>
  <si>
    <t xml:space="preserve">Poznámka k souboru cen:_x000D_
1. Ceny jsou stanoveny na měrnou jednotku m3 skutečného objemu konstrukcí._x000D_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t>
  </si>
  <si>
    <t>Poznámka k položce:_x000D_
- předpoklad tl. 400 mm, výšky nad terénem 1500 mm a 500 mm pod terén_x000D_
- přesný rozsah bude upřesněn při realizaci zápisem do SD</t>
  </si>
  <si>
    <t>" OPZ u Sokolovny" 17,500*0,400*2,000</t>
  </si>
  <si>
    <t>997</t>
  </si>
  <si>
    <t>Přesun sutě</t>
  </si>
  <si>
    <t>129</t>
  </si>
  <si>
    <t>997221551</t>
  </si>
  <si>
    <t>Vodorovná doprava suti bez naložení, ale se složením a s hrubým urovnáním ze sypkých materiálů, na vzdálenost do 1 km</t>
  </si>
  <si>
    <t>692123159</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</si>
  <si>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</si>
  <si>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2,819+14,591+363,110</t>
  </si>
  <si>
    <t>130</t>
  </si>
  <si>
    <t>997221559</t>
  </si>
  <si>
    <t>Vodorovná doprava suti bez naložení, ale se složením a s hrubým urovnáním Příplatek k ceně za každý další i započatý 1 km přes 1 km</t>
  </si>
  <si>
    <t>1983277993</t>
  </si>
  <si>
    <t>" celková odvozová vzdálenost 20 km" 380,520*19</t>
  </si>
  <si>
    <t>131</t>
  </si>
  <si>
    <t>997221561</t>
  </si>
  <si>
    <t>Vodorovná doprava suti bez naložení, ale se složením a s hrubým urovnáním z kusových materiálů, na vzdálenost do 1 km</t>
  </si>
  <si>
    <t>1472481835</t>
  </si>
  <si>
    <t>" beton (podkladní vrstva, UV apod.)" 453,888+0,097</t>
  </si>
  <si>
    <t>" obruba" 14,465+6,277</t>
  </si>
  <si>
    <t>" ŽB OPZ" 33,740</t>
  </si>
  <si>
    <t>" silniční panel" 1,821</t>
  </si>
  <si>
    <t>" betonová zámková dlažba" 12,645</t>
  </si>
  <si>
    <t>" kamenná dlažba" 2,641</t>
  </si>
  <si>
    <t>132</t>
  </si>
  <si>
    <t>997221569</t>
  </si>
  <si>
    <t>-2115353051</t>
  </si>
  <si>
    <t>" celková odvozová vzdálenost 20 km" 525,574*19</t>
  </si>
  <si>
    <t>133</t>
  </si>
  <si>
    <t>997221571</t>
  </si>
  <si>
    <t>Vodorovná doprava vybouraných hmot bez naložení, ale se složením a s hrubým urovnáním na vzdálenost do 1 km</t>
  </si>
  <si>
    <t>-1050358688</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</si>
  <si>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</si>
  <si>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odstraněné konstrukce do skladu objednatele (SDZ)" 0,328+0,032</t>
  </si>
  <si>
    <t>" asfalt k recyklaci" 326,799</t>
  </si>
  <si>
    <t>134</t>
  </si>
  <si>
    <t>997221579</t>
  </si>
  <si>
    <t>Vodorovná doprava vybouraných hmot bez naložení, ale se složením a s hrubým urovnáním na vzdálenost Příplatek k ceně za každý další i započatý 1 km přes 1 km</t>
  </si>
  <si>
    <t>1314903150</t>
  </si>
  <si>
    <t>" celková odvozová vzdálenost 10 km" 327,159*9</t>
  </si>
  <si>
    <t>135</t>
  </si>
  <si>
    <t>997221611</t>
  </si>
  <si>
    <t>Nakládání na dopravní prostředky pro vodorovnou dopravu suti</t>
  </si>
  <si>
    <t>-14294390</t>
  </si>
  <si>
    <t xml:space="preserve">Poznámka k souboru cen:_x000D_
1. Ceny lze použít i pro překládání při lomené dopravě._x000D_
2. Ceny nelze použít při dopravě po železnici, po vodě nebo neobvyklými dopravními prostředky._x000D_
</t>
  </si>
  <si>
    <t>136</t>
  </si>
  <si>
    <t>997221612</t>
  </si>
  <si>
    <t>Nakládání na dopravní prostředky pro vodorovnou dopravu vybouraných hmot</t>
  </si>
  <si>
    <t>648459028</t>
  </si>
  <si>
    <t>137</t>
  </si>
  <si>
    <t>997221815</t>
  </si>
  <si>
    <t>Poplatek za uložení stavebního odpadu na skládce (skládkovné) z prostého betonu zatříděného do Katalogu odpadů pod kódem 170 101</t>
  </si>
  <si>
    <t>-1532632751</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</si>
  <si>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</si>
  <si>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138</t>
  </si>
  <si>
    <t>997221825</t>
  </si>
  <si>
    <t>Poplatek za uložení stavebního odpadu na skládce (skládkovné) z armovaného betonu zatříděného do Katalogu odpadů pod kódem 170 101</t>
  </si>
  <si>
    <t>-2075675753</t>
  </si>
  <si>
    <t>139</t>
  </si>
  <si>
    <t>997221855</t>
  </si>
  <si>
    <t>-1431719211</t>
  </si>
  <si>
    <t>998</t>
  </si>
  <si>
    <t>Přesun hmot</t>
  </si>
  <si>
    <t>140</t>
  </si>
  <si>
    <t>998225111</t>
  </si>
  <si>
    <t>Přesun hmot pro komunikace s krytem z kameniva, monolitickým betonovým nebo živičným dopravní vzdálenost do 200 m jakékoliv délky objektu</t>
  </si>
  <si>
    <t>37732010</t>
  </si>
  <si>
    <t xml:space="preserve">Poznámka k souboru cen:_x000D_
1. Ceny lze použít i pro plochy letišť s krytem monolitickým betonovým nebo živičným._x000D_
</t>
  </si>
  <si>
    <t>HZS</t>
  </si>
  <si>
    <t>Hodinové zúčtovací sazby</t>
  </si>
  <si>
    <t>141</t>
  </si>
  <si>
    <t>HZS4221</t>
  </si>
  <si>
    <t>Hodinové zúčtovací sazby ostatních profesí revizní a kontrolní činnost geodet</t>
  </si>
  <si>
    <t>hod</t>
  </si>
  <si>
    <t>512</t>
  </si>
  <si>
    <t>2014130385</t>
  </si>
  <si>
    <t>" prostorové (směrové + výškové) vytýčení stavba" 8,000</t>
  </si>
  <si>
    <t>" průběžná a kontrolní měření během provádění prací (6x)" 4,000*6</t>
  </si>
  <si>
    <t>" závěřečné měření (geometrický plán) po dokončení prací" 8,000</t>
  </si>
  <si>
    <t>KO_P_130x200</t>
  </si>
  <si>
    <t>Kamenný obrubník parkový (krajník) 130x200 mm</t>
  </si>
  <si>
    <t>11,29</t>
  </si>
  <si>
    <t>SKLADBA 3 - kamenná dlažba (vjezd)</t>
  </si>
  <si>
    <t>16,77</t>
  </si>
  <si>
    <t>SKLADBA 5 - kamenná dlažba (chodníková plocha)</t>
  </si>
  <si>
    <t>291,38</t>
  </si>
  <si>
    <t>SKLADBA 5 - hmatná dlažba (umělý kámen)</t>
  </si>
  <si>
    <t>3,07</t>
  </si>
  <si>
    <t>P5c</t>
  </si>
  <si>
    <t>SKLADBA 5 - hmatná dlažba (hladké kamenné desky)</t>
  </si>
  <si>
    <t>SO113 - SO 113 - Chodníky a vjezdy</t>
  </si>
  <si>
    <t>1377512124</t>
  </si>
  <si>
    <t>"2_situace.pdf</t>
  </si>
  <si>
    <t>67,930+75,520-2,193</t>
  </si>
  <si>
    <t>113106161</t>
  </si>
  <si>
    <t>Rozebrání dlažeb a dílců vozovek a ploch s přemístěním hmot na skládku na vzdálenost do 3 m nebo s naložením na dopravní prostředek, s jakoukoliv výplní spár ručně z drobných kostek nebo odseků s ložem z kameniva</t>
  </si>
  <si>
    <t>2092998282</t>
  </si>
  <si>
    <t>112,330-3,348</t>
  </si>
  <si>
    <t>1138217226</t>
  </si>
  <si>
    <t>Poznámka k položce:_x000D_
- předpokládaná vrstva podkladního kameniva tl. 200 mm</t>
  </si>
  <si>
    <t>" betonová dlažba" 67,930+75,520-2,193</t>
  </si>
  <si>
    <t>" kamenná dlažba" 112,330-3,348</t>
  </si>
  <si>
    <t>113107313</t>
  </si>
  <si>
    <t>Odstranění podkladů nebo krytů strojně plochy jednotlivě do 50 m2 s přemístěním hmot na skládku na vzdálenost do 3 m nebo s naložením na dopravní prostředek z kameniva těženého, o tl. vrstvy přes 200 do 300 mm</t>
  </si>
  <si>
    <t>1408468035</t>
  </si>
  <si>
    <t>" vozovka" 24,710+10,130+0,920</t>
  </si>
  <si>
    <t>" chodníky, vjezdy" 17,890</t>
  </si>
  <si>
    <t>113107331</t>
  </si>
  <si>
    <t>Odstranění podkladů nebo krytů strojně plochy jednotlivě do 50 m2 s přemístěním hmot na skládku na vzdálenost do 3 m nebo s naložením na dopravní prostředek z betonu prostého, o tl. vrstvy přes 100 do 150 mm</t>
  </si>
  <si>
    <t>-283288397</t>
  </si>
  <si>
    <t>113107343</t>
  </si>
  <si>
    <t>Odstranění podkladů nebo krytů strojně plochy jednotlivě do 50 m2 s přemístěním hmot na skládku na vzdálenost do 3 m nebo s naložením na dopravní prostředek živičných, o tl. vrstvy přes 100 do 150 mm</t>
  </si>
  <si>
    <t>-323804429</t>
  </si>
  <si>
    <t>1095274183</t>
  </si>
  <si>
    <t>" betonový obrubník" 10,260+12,060</t>
  </si>
  <si>
    <t>" kamenný obrubník" 7,310</t>
  </si>
  <si>
    <t>-1907823570</t>
  </si>
  <si>
    <t>"4_vzorový_příčný_řez.pdf</t>
  </si>
  <si>
    <t>" výměna aktivní zóny</t>
  </si>
  <si>
    <t>(P3+P5+P5b+P5c)*0,650</t>
  </si>
  <si>
    <t>KO_P_130x200*0,500*0,650</t>
  </si>
  <si>
    <t>121101103</t>
  </si>
  <si>
    <t>Sejmutí ornice nebo lesní půdy s vodorovným přemístěním na hromady v místě upotřebení nebo na dočasné či trvalé skládky se složením, na vzdálenost přes 100 do 250 m</t>
  </si>
  <si>
    <t>1579556458</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</si>
  <si>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</si>
  <si>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původní zeleň" 6,040*0,200</t>
  </si>
  <si>
    <t>122202201</t>
  </si>
  <si>
    <t>Odkopávky a prokopávky nezapažené pro silnice s přemístěním výkopku v příčných profilech na vzdálenost do 15 m nebo s naložením na dopravní prostředek v hornině tř. 3 do 100 m3</t>
  </si>
  <si>
    <t>-661612864</t>
  </si>
  <si>
    <t>246593275</t>
  </si>
  <si>
    <t>" podíl 30%" 207,321*30/100</t>
  </si>
  <si>
    <t>-1542868216</t>
  </si>
  <si>
    <t>" 100% výkopku aktivní zóny" 207,321</t>
  </si>
  <si>
    <t>167101101</t>
  </si>
  <si>
    <t>Nakládání, skládání a překládání neulehlého výkopku nebo sypaniny nakládání, množství do 100 m3, z hornin tř. 1 až 4</t>
  </si>
  <si>
    <t>-34235476</t>
  </si>
  <si>
    <t>" zemina pro výměnu aktivní zóny na skládce/zemníku" 207,321</t>
  </si>
  <si>
    <t>-1114660684</t>
  </si>
  <si>
    <t>Poznámka k položce:_x000D_
- objemová hmotnost upravené  zeminy : 1804 kg/m3_x000D_
- jednotková cena obsahuje i náklady na dopravu do místa použití (hmotnost není započítána do přesunu hmot)</t>
  </si>
  <si>
    <t>207,321*1,804</t>
  </si>
  <si>
    <t>-1288007114</t>
  </si>
  <si>
    <t>-82559956</t>
  </si>
  <si>
    <t>-543453233</t>
  </si>
  <si>
    <t>" 100% výkopku aktivní zóny" 207,321*1,75</t>
  </si>
  <si>
    <t>473261113</t>
  </si>
  <si>
    <t>(P3+P5+P5b+P5c)</t>
  </si>
  <si>
    <t>KO_P_130x200*0,500</t>
  </si>
  <si>
    <t>-1754234930</t>
  </si>
  <si>
    <t>211511046</t>
  </si>
  <si>
    <t>P5+P5b+P5c</t>
  </si>
  <si>
    <t>-1010784144</t>
  </si>
  <si>
    <t>-1206931845</t>
  </si>
  <si>
    <t>-1499188946</t>
  </si>
  <si>
    <t>Mezisoučet " skladba 3</t>
  </si>
  <si>
    <t>833183905</t>
  </si>
  <si>
    <t>16,77*1,02 'Přepočtené koeficientem množství</t>
  </si>
  <si>
    <t>-1312138532</t>
  </si>
  <si>
    <t>1279370788</t>
  </si>
  <si>
    <t>291,38*1,02 'Přepočtené koeficientem množství</t>
  </si>
  <si>
    <t>-716046598</t>
  </si>
  <si>
    <t>P5b+P5c</t>
  </si>
  <si>
    <t>Mezisoučet " skladba 5</t>
  </si>
  <si>
    <t>1430064817</t>
  </si>
  <si>
    <t>3,07*1,03 'Přepočtené koeficientem množství</t>
  </si>
  <si>
    <t>-1210246005</t>
  </si>
  <si>
    <t>2,09*1,03 'Přepočtené koeficientem množství</t>
  </si>
  <si>
    <t>2076938465</t>
  </si>
  <si>
    <t>-1536754398</t>
  </si>
  <si>
    <t>11,29*1,01 'Přepočtené koeficientem množství</t>
  </si>
  <si>
    <t>916991121</t>
  </si>
  <si>
    <t xml:space="preserve">Lože pod obrubníky, krajníky nebo obruby z dlažebních kostek z betonu prostého tř. C 25/30-XF2_x000D_
</t>
  </si>
  <si>
    <t>1335030702</t>
  </si>
  <si>
    <t>KO_P_130x200*0,300*0,150</t>
  </si>
  <si>
    <t>-84796542</t>
  </si>
  <si>
    <t>96600111.R01</t>
  </si>
  <si>
    <t>Odstranění informačního panelu či informační tabule</t>
  </si>
  <si>
    <t>576070296</t>
  </si>
  <si>
    <t xml:space="preserve">Poznámka k souboru cen:_x000D_
1. V cenách jsou započteny i náklady na:_x000D_
a) odstranění betonového základu,_x000D_
b) odklizení materiálu na vzdálenost do 20 m nebo naložení na dopravní prostředek._x000D_
</t>
  </si>
  <si>
    <t>966001212</t>
  </si>
  <si>
    <t>Odstranění lavičky parkové stabilní přichycené kotevními šrouby</t>
  </si>
  <si>
    <t>-1122738537</t>
  </si>
  <si>
    <t xml:space="preserve">Poznámka k souboru cen:_x000D_
1. V cenách jsou započteny i náklady na odklizení materiálu na vzdálenost do 20 m nebo naložení na dopravní prostředek._x000D_
</t>
  </si>
  <si>
    <t>966001311</t>
  </si>
  <si>
    <t>Odstranění odpadkového koše s betonovou patkou</t>
  </si>
  <si>
    <t>781620200</t>
  </si>
  <si>
    <t>679536015</t>
  </si>
  <si>
    <t>" podkladní kamenivo" 75,072+26,825</t>
  </si>
  <si>
    <t>1062076899</t>
  </si>
  <si>
    <t>" celková odvozová vzdálenost 20 km" 101,897*(20-1)</t>
  </si>
  <si>
    <t>1147767949</t>
  </si>
  <si>
    <t>" betonová dlažba" 36,727</t>
  </si>
  <si>
    <t>" kamenná dlažba" 34,874</t>
  </si>
  <si>
    <t>" podkladní beton" 17,436</t>
  </si>
  <si>
    <t>" obruby" 6,074</t>
  </si>
  <si>
    <t>-2030224062</t>
  </si>
  <si>
    <t>" celková odvozová vzdálenost 20 km" 95,111*(20-1)</t>
  </si>
  <si>
    <t>-550617087</t>
  </si>
  <si>
    <t>" asfalt k recyklaci" 16,953</t>
  </si>
  <si>
    <t>779550189</t>
  </si>
  <si>
    <t>" celková odvozová vzdálenost 10 km" 16,953*(10-1)</t>
  </si>
  <si>
    <t>-1609262800</t>
  </si>
  <si>
    <t>1728758657</t>
  </si>
  <si>
    <t>-1544913137</t>
  </si>
  <si>
    <t>-646028860</t>
  </si>
  <si>
    <t>998223011</t>
  </si>
  <si>
    <t>Přesun hmot pro pozemní komunikace s krytem dlážděným dopravní vzdálenost do 200 m jakékoliv délky objektu</t>
  </si>
  <si>
    <t>1985563167</t>
  </si>
  <si>
    <t>HZS1291</t>
  </si>
  <si>
    <t>Hodinové zúčtovací sazby profesí HSV zemní a pomocné práce pomocný stavební dělník</t>
  </si>
  <si>
    <t>-335089440</t>
  </si>
  <si>
    <t>" přesně nespecifikované práce</t>
  </si>
  <si>
    <t>" úprava stávajícího anglického dvorku (3x)" 8,000*3</t>
  </si>
  <si>
    <t>HZS1301</t>
  </si>
  <si>
    <t>Hodinové zúčtovací sazby profesí HSV provádění konstrukcí zedník</t>
  </si>
  <si>
    <t>1226334728</t>
  </si>
  <si>
    <t>-1938222803</t>
  </si>
  <si>
    <t>Poznámka k položce:_x000D_
- předpoklad, přesný rozsah bude veden zápisy ve SD</t>
  </si>
  <si>
    <t>" prostorové (směrové + výškové) vytýčení stavby" 8,000</t>
  </si>
  <si>
    <t>" průběžná a kontrolní měření během provádění prací" 8,000*2</t>
  </si>
  <si>
    <t>" závěrečná měření (geometrický plán)" 8,000</t>
  </si>
  <si>
    <t>SO401 - SO 401 - Přeložka kabelového vedení NN ČEZ Distribuce</t>
  </si>
  <si>
    <t>M - Práce a dodávky M</t>
  </si>
  <si>
    <t xml:space="preserve">    21-M - Elektromontáže</t>
  </si>
  <si>
    <t>Práce a dodávky M</t>
  </si>
  <si>
    <t>21-M</t>
  </si>
  <si>
    <t>Elektromontáže</t>
  </si>
  <si>
    <t>21-M_R01</t>
  </si>
  <si>
    <t>Přeložka kabelového vedení NN ČEZ Distribuce - smluvně zajištěno ČEZ</t>
  </si>
  <si>
    <t>-137146534</t>
  </si>
  <si>
    <t>SO451 - SO 451 - Úprava optické a metalické sítě Telefonica</t>
  </si>
  <si>
    <t>Úprava optické a metalické sítě Telefonica - smluvně zajištěno s CETIN</t>
  </si>
  <si>
    <t>1708508646</t>
  </si>
  <si>
    <t>SO901 - SO 901 - Dopravně inženýrská opatření</t>
  </si>
  <si>
    <t>Soupis:</t>
  </si>
  <si>
    <t>SO901.3 - SO 901.3 - 3. etapa DIO</t>
  </si>
  <si>
    <t>913121111</t>
  </si>
  <si>
    <t>Montáž a demontáž dočasných dopravních značek kompletních značek vč. podstavce a sloupku základních</t>
  </si>
  <si>
    <t>-166425675</t>
  </si>
  <si>
    <t xml:space="preserve">Poznámka k souboru cen:_x000D_
1. V cenách jsou započteny náklady na montáž i demontáž dočasné značky, nebo podstavce._x000D_
</t>
  </si>
  <si>
    <t>"C_901_1_technická_zpráva_strana_5.pdf</t>
  </si>
  <si>
    <t>"C_901_4_situace_DIO_etapa_3.pdf</t>
  </si>
  <si>
    <t>" ozn. A15" 2,000</t>
  </si>
  <si>
    <t>" ozn. IP10a" 3,000</t>
  </si>
  <si>
    <t>" ozn. IP10b" 5,000</t>
  </si>
  <si>
    <t>" ozn. IS11c" 3,000</t>
  </si>
  <si>
    <t>Mezisoučet " staveniště 3. etapa</t>
  </si>
  <si>
    <t>913121211</t>
  </si>
  <si>
    <t>Montáž a demontáž dočasných dopravních značek Příplatek za první a každý další den použití dočasných dopravních značek k ceně 12-1111</t>
  </si>
  <si>
    <t>1362156058</t>
  </si>
  <si>
    <t>Poznámka k položce:_x000D_
- předpoklad délky realizace 3. etapy : 2 měsíce</t>
  </si>
  <si>
    <t>13,000*61</t>
  </si>
  <si>
    <t>913211113</t>
  </si>
  <si>
    <t>Montáž a demontáž dočasných dopravních zábran reflexních, šířky 3 m</t>
  </si>
  <si>
    <t>923401074</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</si>
  <si>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</si>
  <si>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 ozn. Z2" 4,000</t>
  </si>
  <si>
    <t>913211213</t>
  </si>
  <si>
    <t>Montáž a demontáž dočasných dopravních zábran Příplatek za první a každý další den použití dočasných dopravních zábran k ceně 21-1113</t>
  </si>
  <si>
    <t>-466131988</t>
  </si>
  <si>
    <t>4,000*61</t>
  </si>
  <si>
    <t>913331115</t>
  </si>
  <si>
    <t>Montáž a demontáž dočasných dopravních vodících zařízení signální svítilny včetně akumulátoru</t>
  </si>
  <si>
    <t>-963061851</t>
  </si>
  <si>
    <t xml:space="preserve">Poznámka k souboru cen:_x000D_
1. V cenách jsou započteny náklady na montáž i demontáž dočasného vodícího zařízení._x000D_
</t>
  </si>
  <si>
    <t>" ozn. S7" 8,000</t>
  </si>
  <si>
    <t>913331215</t>
  </si>
  <si>
    <t>Montáž a demontáž dočasných dopravních vodících zařízení Příplatek za první a každý další den použití dočasných dopravních vodících zařízení k ceně 33-1115</t>
  </si>
  <si>
    <t>-2552387</t>
  </si>
  <si>
    <t>8,000*61</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</si>
  <si>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</si>
  <si>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</si>
  <si>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</si>
  <si>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</si>
  <si>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</si>
  <si>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</si>
  <si>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</si>
  <si>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</si>
  <si>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</si>
  <si>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</si>
  <si>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</si>
  <si>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</si>
  <si>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</si>
  <si>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</si>
  <si>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-1071894899</t>
  </si>
  <si>
    <t>011314000</t>
  </si>
  <si>
    <t>Archeologický dohled při provádění zemních prací (bez archeologického průzkumu) SO 111, 112 a 113</t>
  </si>
  <si>
    <t>-1992833434</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</si>
  <si>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</si>
  <si>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</si>
  <si>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-174898228</t>
  </si>
  <si>
    <t>013244000</t>
  </si>
  <si>
    <t>Dokumentace pro provádění stavby - dílenská a výrobní dokumentace stavebních detailů či samostatných výrobků v textové i výkresové podobě</t>
  </si>
  <si>
    <t>-634871232</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</si>
  <si>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</si>
  <si>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</si>
  <si>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600466782</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</si>
  <si>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</si>
  <si>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</si>
  <si>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</si>
  <si>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</si>
  <si>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-1706359550</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</si>
  <si>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</si>
  <si>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</si>
  <si>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102839020</t>
  </si>
  <si>
    <t>032903000</t>
  </si>
  <si>
    <t>Náklady na provoz a údržbu vybavení staveniště po celou dobu provádění stavby (potřebné energie a média ZS, náklady na zajištění požadované bezpečnosti a hygieny v areálu ZS) apod.</t>
  </si>
  <si>
    <t>-449600086</t>
  </si>
  <si>
    <t>034103000</t>
  </si>
  <si>
    <t>Oplocení staveniště mobilním drátoocelovým neprůhledným rámovým oplocením na podstavcích vždy v rozsahu jednotlivé etapy stavby včetně potřebných vjezdových bran.</t>
  </si>
  <si>
    <t>-1802418426</t>
  </si>
  <si>
    <t>034503000</t>
  </si>
  <si>
    <t>Informační tabule na staveništi pro jednotlivé etapy provádění prací s uvedeným základních nezbytných údajů a stavbě, objednateli, zhotoviteli, projektantovi a TDS</t>
  </si>
  <si>
    <t>1096615712</t>
  </si>
  <si>
    <t>VRN4</t>
  </si>
  <si>
    <t>Inženýrská činnost</t>
  </si>
  <si>
    <t>042503000</t>
  </si>
  <si>
    <t>Plán BOZP na staveništi</t>
  </si>
  <si>
    <t>655858249</t>
  </si>
  <si>
    <t>042603000</t>
  </si>
  <si>
    <t>Plán zkoušek - kontrolní zkušební plány (KZP) a technologické postupy (TP) pro jednotlivé stavební objekty (etapy stavby).</t>
  </si>
  <si>
    <t>-333751114</t>
  </si>
  <si>
    <t>042703000</t>
  </si>
  <si>
    <t>Technické požadavky na výrobky - vzorkování použitých stěžejních materiálů v rozsahu a formátech dle požadavku objednatele (např.: dlažby, obruby, mobiliář apod.)</t>
  </si>
  <si>
    <t>834242658</t>
  </si>
  <si>
    <t>043154000</t>
  </si>
  <si>
    <t>Zkoušky hutnicí násypu vyměněné aktivní zóny pro dotčené stavební objekty SO 111, 112 a 113</t>
  </si>
  <si>
    <t>1252340047</t>
  </si>
  <si>
    <t>045303000</t>
  </si>
  <si>
    <t>Koordinační činnost zhotovitele v rámci realizace SO 111, 112 a 113 včetně koordinace s ostatními investičními akcemi v dotčené lokalitě</t>
  </si>
  <si>
    <t>1232552602</t>
  </si>
  <si>
    <t>VRN7</t>
  </si>
  <si>
    <t>Provozní vlivy</t>
  </si>
  <si>
    <t>072103001</t>
  </si>
  <si>
    <t>Projednání DIO a zajištění DIR komunikace II.a III. třídy (včetně zajištění vydání kladného stanoviska dotčených orgánů státní správy)</t>
  </si>
  <si>
    <t>-231855768</t>
  </si>
  <si>
    <t>SEZNAM FIGUR</t>
  </si>
  <si>
    <t>Výměra</t>
  </si>
  <si>
    <t xml:space="preserve"> SO112</t>
  </si>
  <si>
    <t>28,500+31,450+3,130+24,040+26,250+1,22</t>
  </si>
  <si>
    <t>Použití figury:</t>
  </si>
  <si>
    <t>Hloubení rýh š do 600 mm v hornině tř. 3 objemu do 100 m3</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</si>
  <si>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</si>
  <si>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</si>
  <si>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</si>
  <si>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</si>
  <si>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36,370+49,590+2,550+1,870+0,650+0,660</t>
  </si>
  <si>
    <t>Odkopávky a prokopávky nezapažené pro silnice objemu do 5000 m3 v hornině tř. 3</t>
  </si>
  <si>
    <t>Uložení sypaniny z hornin nesoudržných sypkých s vlhkostí l(d) 0,9 v aktivní zóně</t>
  </si>
  <si>
    <t>Úprava pláně v hornině tř. 1 až 4 bez zhutnění</t>
  </si>
  <si>
    <t>Zhutnění podloží z hornin soudržných do 92% PS nebo nesoudržných sypkých I(d) do 0,8</t>
  </si>
  <si>
    <t>Osazení obrubníku kamenného stojatého s boční opěrou do lože z betonu prostého</t>
  </si>
  <si>
    <t>Těsnění svislé spáry mezi živičným krytem a ostatními prvky samolepicí asfaltovou páskou š 35 mm</t>
  </si>
  <si>
    <t>61,660+14,360+2,890+0,520+2,860+1,010+2,870+34,800</t>
  </si>
  <si>
    <t>29,110</t>
  </si>
  <si>
    <t>5,490</t>
  </si>
  <si>
    <t>Uložení a hrubé rozhrnutí výkopku bez zhutnění v rovině a ve svahu do 1:5</t>
  </si>
  <si>
    <t>Plošná úprava terénu do 500 m2 zemina tř 1 až 4 nerovnosti do 100 mm v rovinně a svahu do 1:5</t>
  </si>
  <si>
    <t>Rozprostření ornice tl vrstvy do 200 mm pl do 500 m2 v rovině nebo ve svahu do 1:5</t>
  </si>
  <si>
    <t>Založení parterového trávníku výsevem plochy do 1000 m2 v rovině a ve svahu do 1:5</t>
  </si>
  <si>
    <t>Obdělání půdy hrabáním v rovině a svahu do 1:5</t>
  </si>
  <si>
    <t>Obdělání půdy válením v rovině a svahu do 1:5</t>
  </si>
  <si>
    <t>Chemické odplevelení před založením kultury nad 20 m2 postřikem na široko v rovině a svahu do 1:5</t>
  </si>
  <si>
    <t>Ošetření trávníku shrabáním v rovině a svahu do 1:5</t>
  </si>
  <si>
    <t>Zalití rostlin vodou plocha přes 20 m2</t>
  </si>
  <si>
    <t>520,520</t>
  </si>
  <si>
    <t>Podklad ze štěrkodrtě ŠD tl 250 mm</t>
  </si>
  <si>
    <t>Asfaltový beton vrstva podkladní ACP 22 (obalované kamenivo OKH) tl 60 mm š do 3 m</t>
  </si>
  <si>
    <t>Podklad ze směsi stmelené cementem SC C 8/10 (KSC I) tl 170 mm</t>
  </si>
  <si>
    <t>Postřik živičný infiltrační s posypem z asfaltu množství 2 kg/m2</t>
  </si>
  <si>
    <t>Postřik živičný spojovací z asfaltu v množství 0,50 kg/m2</t>
  </si>
  <si>
    <t>Asfaltový koberec tenký BBTM (AKT) tl 30 mm š do 3 m z nemodifikovaného asfaltu</t>
  </si>
  <si>
    <t>Asfaltový beton vrstva ložní ACL 16 (ABH) tl. 80 mm š do 3 m z nemodifikovaného asfaltu</t>
  </si>
  <si>
    <t>Geotextilie pro ochranu, separaci a filtraci netkaná měrná hmotnost do 500 g/m2</t>
  </si>
  <si>
    <t>3,980+3,100</t>
  </si>
  <si>
    <t>Řezání spár pro vytvoření komůrky š 10 mm hl 20 mm pro těsnící zálivku v živičném krytu</t>
  </si>
  <si>
    <t>Zarovnání styčné plochy podkladu nebo krytu z betonu tl do 250 mm</t>
  </si>
  <si>
    <t>Zarovnání styčné plochy podkladu nebo krytu živičného tl do 50 mm</t>
  </si>
  <si>
    <t>Zarovnání styčné plochy podkladu nebo krytu živičného tl do 100 mm</t>
  </si>
  <si>
    <t>Řezání stávajícího živičného krytu hl do 50 mm</t>
  </si>
  <si>
    <t>Řezání stávajícího živičného krytu hl do 150 mm</t>
  </si>
  <si>
    <t>Řezání stávajícího betonového krytu hl do 200 mm</t>
  </si>
  <si>
    <t>93,610</t>
  </si>
  <si>
    <t>Podklad ze štěrkodrtě ŠD tl 200 mm</t>
  </si>
  <si>
    <t>Podklad ze směsi stmelené cementem SC C 1,5/2,0 (SC II) tl 160 mm</t>
  </si>
  <si>
    <t>Kladení dlažby z kostek drobných z kamene do lože z kameniva těženého tl 50 mm</t>
  </si>
  <si>
    <t>Geomříž pro stabilizaci podkladu tuhá dvouosá z PP podélná pevnost v tahu do 40 kN/m</t>
  </si>
  <si>
    <t>12,590</t>
  </si>
  <si>
    <t>2,850</t>
  </si>
  <si>
    <t>Osazení vodícího proužku z betonových desek do betonového lože tl do 100 mm š proužku 250 mm</t>
  </si>
  <si>
    <t>2,090</t>
  </si>
  <si>
    <t>62,500</t>
  </si>
  <si>
    <t>Podklad ze štěrkodrtě ŠD tl 190 mm</t>
  </si>
  <si>
    <t>Kryt cementobetonový vozovek skupiny CB III tl 200 mm</t>
  </si>
  <si>
    <t>Kladení dlažby z kostek velkých z kamene na MC tl 50 mm</t>
  </si>
  <si>
    <t>Výztuž cementobetonového krytu ze svařovaných sítí hmotnosti do 7,5 kg/m2</t>
  </si>
  <si>
    <t>49,440+0,410+5,450+5,360</t>
  </si>
  <si>
    <t>Podklad ze štěrkodrtě ŠD tl 150 mm</t>
  </si>
  <si>
    <t>Kladení dlažby z mozaiky jednobarevné komunikací pro pěší lože z kameniva</t>
  </si>
  <si>
    <t>0,210+1,820</t>
  </si>
  <si>
    <t>2,120+0,780+5,780+2,730</t>
  </si>
  <si>
    <t>Hloubení rýh š do 2000 mm v hornině tř. 3 objemu do 1000 m3</t>
  </si>
  <si>
    <t>Osazení pažicího boxu hl výkopu do 4 m š do 1,2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</si>
  <si>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</si>
  <si>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</si>
  <si>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</si>
  <si>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</si>
  <si>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</si>
  <si>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Tlaková zkouška vodou potrubí DN 150 nebo 200</t>
  </si>
  <si>
    <t>Signalizační vodič DN nad 150 mm na potrubí</t>
  </si>
  <si>
    <t>4,000</t>
  </si>
  <si>
    <t>Montáž kolen na kanalizačním potrubí z PP trub korugovaných DN 200</t>
  </si>
  <si>
    <t>Výřez a montáž tvarovek odbočných na potrubí z kanalizačních trub z PVC DN 200</t>
  </si>
  <si>
    <t>Úprava ploch kolem hydrantů, šoupat, poklopů a mříží nebo sloupů v živičných krytech pl do 2 m2</t>
  </si>
  <si>
    <t xml:space="preserve"> SO113</t>
  </si>
  <si>
    <t>11,290</t>
  </si>
  <si>
    <t>Zemina promísená s vápnem na deponii v množství 2 % vápna z objemové hmotnosti zeminy</t>
  </si>
  <si>
    <t>Odkopávky a prokopávky nezapažené pro silnice objemu do 100 m3 v hornině tř. 3</t>
  </si>
  <si>
    <t>Lože pod obrubníky, krajníky nebo obruby z dlažebních kostek z betonu prostého tř. C 25/30-XF2</t>
  </si>
  <si>
    <t>16,770</t>
  </si>
  <si>
    <t>291,140+0,240</t>
  </si>
  <si>
    <t>3,070</t>
  </si>
  <si>
    <t>1,010+1,080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</si>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</sst>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8" fillId="0" borderId="0" applyNumberFormat="0" applyFill="0" applyBorder="0" applyAlignment="0" applyProtection="0"/>
    <xf numFmtId="0" fontId="50" fillId="0" borderId="1" applyAlignment="0">
      <alignment vertical="top" wrapText="1"/>
      <protection locked="0"/>
    </xf>
  </cellStyleXfs>
  <cellXfs count="43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xf numFmtId="0" fontId="44" fillId="0" borderId="1" xfId="0" applyFont="1" applyBorder="1" applyAlignment="1">
      <alignment horizontal="left" vertical="center" wrapText="1"/>
    </xf>
    <xf numFmtId="0" fontId="43" fillId="0" borderId="29" xfId="0" applyFont="1" applyBorder="1" applyAlignment="1">
      <alignment horizontal="left" wrapText="1"/>
    </xf>
    <xf numFmtId="49" fontId="44" fillId="0" borderId="1" xfId="0" applyNumberFormat="1" applyFont="1" applyBorder="1" applyAlignment="1">
      <alignment horizontal="left" vertical="center" wrapText="1"/>
    </xf>
    <xf numFmtId="0" fontId="51" fillId="0" borderId="1" xfId="2" applyFont="1" applyAlignment="1">
      <alignment vertical="top"/>
      <protection locked="0"/>
    </xf>
    <xf numFmtId="0" fontId="50" fillId="0" borderId="1" xfId="2" applyAlignment="1">
      <alignment vertical="top"/>
      <protection locked="0"/>
    </xf>
    <xf numFmtId="0" fontId="52" fillId="0" borderId="1" xfId="2" applyFont="1" applyAlignment="1">
      <alignment horizontal="justify" vertical="top"/>
      <protection locked="0"/>
    </xf>
    <xf numFmtId="0" fontId="52" fillId="0" borderId="1" xfId="2" applyFont="1" applyAlignment="1">
      <alignment vertical="top"/>
      <protection locked="0"/>
    </xf>
  </cellXfs>
  <cellStyles count="3">
    <cellStyle name="Hypertextový odkaz" xfId="1" builtinId="8"/>
    <cellStyle name="Normální" xfId="0" builtinId="0" customBuiltin="1"/>
    <cellStyle name="normální 2 2" xfId="2" xr:uid="{F7E59C99-B038-4C13-BA21-4418C088B4F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3"/>
  <sheetViews>
    <sheetView showGridLines="0" tabSelected="1" topLeftCell="A37"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12"/>
      <c r="AS2" s="412"/>
      <c r="AT2" s="412"/>
      <c r="AU2" s="412"/>
      <c r="AV2" s="412"/>
      <c r="AW2" s="412"/>
      <c r="AX2" s="412"/>
      <c r="AY2" s="412"/>
      <c r="AZ2" s="412"/>
      <c r="BA2" s="412"/>
      <c r="BB2" s="412"/>
      <c r="BC2" s="412"/>
      <c r="BD2" s="412"/>
      <c r="BE2" s="412"/>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96" t="s">
        <v>14</v>
      </c>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24"/>
      <c r="AQ5" s="24"/>
      <c r="AR5" s="22"/>
      <c r="BE5" s="393" t="s">
        <v>15</v>
      </c>
      <c r="BS5" s="19" t="s">
        <v>6</v>
      </c>
    </row>
    <row r="6" spans="1:74" s="1" customFormat="1" ht="36.9" customHeight="1">
      <c r="B6" s="23"/>
      <c r="C6" s="24"/>
      <c r="D6" s="30" t="s">
        <v>16</v>
      </c>
      <c r="E6" s="24"/>
      <c r="F6" s="24"/>
      <c r="G6" s="24"/>
      <c r="H6" s="24"/>
      <c r="I6" s="24"/>
      <c r="J6" s="24"/>
      <c r="K6" s="398" t="s">
        <v>17</v>
      </c>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24"/>
      <c r="AQ6" s="24"/>
      <c r="AR6" s="22"/>
      <c r="BE6" s="394"/>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94"/>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94"/>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94"/>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94"/>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94"/>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94"/>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94"/>
      <c r="BS13" s="19" t="s">
        <v>6</v>
      </c>
    </row>
    <row r="14" spans="1:74" ht="13.2">
      <c r="B14" s="23"/>
      <c r="C14" s="24"/>
      <c r="D14" s="24"/>
      <c r="E14" s="399" t="s">
        <v>36</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31" t="s">
        <v>34</v>
      </c>
      <c r="AL14" s="24"/>
      <c r="AM14" s="24"/>
      <c r="AN14" s="34" t="s">
        <v>36</v>
      </c>
      <c r="AO14" s="24"/>
      <c r="AP14" s="24"/>
      <c r="AQ14" s="24"/>
      <c r="AR14" s="22"/>
      <c r="BE14" s="394"/>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94"/>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94"/>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94"/>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94"/>
      <c r="BS18" s="19" t="s">
        <v>40</v>
      </c>
    </row>
    <row r="19" spans="1:71" s="1" customFormat="1" ht="12" customHeight="1">
      <c r="B19" s="23"/>
      <c r="C19" s="24"/>
      <c r="D19" s="31" t="s">
        <v>41</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42</v>
      </c>
      <c r="AO19" s="24"/>
      <c r="AP19" s="24"/>
      <c r="AQ19" s="24"/>
      <c r="AR19" s="22"/>
      <c r="BE19" s="394"/>
      <c r="BS19" s="19" t="s">
        <v>43</v>
      </c>
    </row>
    <row r="20" spans="1:71" s="1" customFormat="1" ht="18.45" customHeight="1">
      <c r="B20" s="23"/>
      <c r="C20" s="24"/>
      <c r="D20" s="24"/>
      <c r="E20" s="29" t="s">
        <v>44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94"/>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94"/>
    </row>
    <row r="22" spans="1:71" s="1" customFormat="1" ht="12" customHeight="1">
      <c r="B22" s="23"/>
      <c r="C22" s="24"/>
      <c r="D22" s="31" t="s">
        <v>45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94"/>
    </row>
    <row r="23" spans="1:71" s="1" customFormat="1" ht="47.25" customHeight="1">
      <c r="B23" s="23"/>
      <c r="C23" s="24"/>
      <c r="D23" s="24"/>
      <c r="E23" s="401" t="s">
        <v>46</v>
      </c>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24"/>
      <c r="AP23" s="24"/>
      <c r="AQ23" s="24"/>
      <c r="AR23" s="22"/>
      <c r="BE23" s="394"/>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94"/>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94"/>
    </row>
    <row r="26" spans="1:71" s="2" customFormat="1" ht="25.95" customHeight="1">
      <c r="A26" s="37"/>
      <c r="B26" s="38"/>
      <c r="C26" s="39"/>
      <c r="D26" s="40" t="s">
        <v>47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02">
        <f>ROUND(AG54,0)</f>
        <v>0</v>
      </c>
      <c r="AL26" s="403"/>
      <c r="AM26" s="403"/>
      <c r="AN26" s="403"/>
      <c r="AO26" s="403"/>
      <c r="AP26" s="39"/>
      <c r="AQ26" s="39"/>
      <c r="AR26" s="42"/>
      <c r="BE26" s="394"/>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94"/>
    </row>
    <row r="28" spans="1:71" s="2" customFormat="1" ht="13.2">
      <c r="A28" s="37"/>
      <c r="B28" s="38"/>
      <c r="C28" s="39"/>
      <c r="D28" s="39"/>
      <c r="E28" s="39"/>
      <c r="F28" s="39"/>
      <c r="G28" s="39"/>
      <c r="H28" s="39"/>
      <c r="I28" s="39"/>
      <c r="J28" s="39"/>
      <c r="K28" s="39"/>
      <c r="L28" s="404" t="s">
        <v>48</v>
      </c>
      <c r="M28" s="404"/>
      <c r="N28" s="404"/>
      <c r="O28" s="404"/>
      <c r="P28" s="404"/>
      <c r="Q28" s="39"/>
      <c r="R28" s="39"/>
      <c r="S28" s="39"/>
      <c r="T28" s="39"/>
      <c r="U28" s="39"/>
      <c r="V28" s="39"/>
      <c r="W28" s="404" t="s">
        <v>49</v>
      </c>
      <c r="X28" s="404"/>
      <c r="Y28" s="404"/>
      <c r="Z28" s="404"/>
      <c r="AA28" s="404"/>
      <c r="AB28" s="404"/>
      <c r="AC28" s="404"/>
      <c r="AD28" s="404"/>
      <c r="AE28" s="404"/>
      <c r="AF28" s="39"/>
      <c r="AG28" s="39"/>
      <c r="AH28" s="39"/>
      <c r="AI28" s="39"/>
      <c r="AJ28" s="39"/>
      <c r="AK28" s="404" t="s">
        <v>50</v>
      </c>
      <c r="AL28" s="404"/>
      <c r="AM28" s="404"/>
      <c r="AN28" s="404"/>
      <c r="AO28" s="404"/>
      <c r="AP28" s="39"/>
      <c r="AQ28" s="39"/>
      <c r="AR28" s="42"/>
      <c r="BE28" s="394"/>
    </row>
    <row r="29" spans="1:71" s="3" customFormat="1" ht="14.4" customHeight="1">
      <c r="B29" s="43"/>
      <c r="C29" s="44"/>
      <c r="D29" s="31" t="s">
        <v>51</v>
      </c>
      <c r="E29" s="44"/>
      <c r="F29" s="31" t="s">
        <v>52</v>
      </c>
      <c r="G29" s="44"/>
      <c r="H29" s="44"/>
      <c r="I29" s="44"/>
      <c r="J29" s="44"/>
      <c r="K29" s="44"/>
      <c r="L29" s="407">
        <v>0.21</v>
      </c>
      <c r="M29" s="406"/>
      <c r="N29" s="406"/>
      <c r="O29" s="406"/>
      <c r="P29" s="406"/>
      <c r="Q29" s="44"/>
      <c r="R29" s="44"/>
      <c r="S29" s="44"/>
      <c r="T29" s="44"/>
      <c r="U29" s="44"/>
      <c r="V29" s="44"/>
      <c r="W29" s="405">
        <f>ROUND(AZ54, 0)</f>
        <v>0</v>
      </c>
      <c r="X29" s="406"/>
      <c r="Y29" s="406"/>
      <c r="Z29" s="406"/>
      <c r="AA29" s="406"/>
      <c r="AB29" s="406"/>
      <c r="AC29" s="406"/>
      <c r="AD29" s="406"/>
      <c r="AE29" s="406"/>
      <c r="AF29" s="44"/>
      <c r="AG29" s="44"/>
      <c r="AH29" s="44"/>
      <c r="AI29" s="44"/>
      <c r="AJ29" s="44"/>
      <c r="AK29" s="405">
        <f>ROUND(AV54, 0)</f>
        <v>0</v>
      </c>
      <c r="AL29" s="406"/>
      <c r="AM29" s="406"/>
      <c r="AN29" s="406"/>
      <c r="AO29" s="406"/>
      <c r="AP29" s="44"/>
      <c r="AQ29" s="44"/>
      <c r="AR29" s="45"/>
      <c r="BE29" s="395"/>
    </row>
    <row r="30" spans="1:71" s="3" customFormat="1" ht="14.4" customHeight="1">
      <c r="B30" s="43"/>
      <c r="C30" s="44"/>
      <c r="D30" s="44"/>
      <c r="E30" s="44"/>
      <c r="F30" s="31" t="s">
        <v>53</v>
      </c>
      <c r="G30" s="44"/>
      <c r="H30" s="44"/>
      <c r="I30" s="44"/>
      <c r="J30" s="44"/>
      <c r="K30" s="44"/>
      <c r="L30" s="407">
        <v>0.15</v>
      </c>
      <c r="M30" s="406"/>
      <c r="N30" s="406"/>
      <c r="O30" s="406"/>
      <c r="P30" s="406"/>
      <c r="Q30" s="44"/>
      <c r="R30" s="44"/>
      <c r="S30" s="44"/>
      <c r="T30" s="44"/>
      <c r="U30" s="44"/>
      <c r="V30" s="44"/>
      <c r="W30" s="405">
        <f>ROUND(BA54, 0)</f>
        <v>0</v>
      </c>
      <c r="X30" s="406"/>
      <c r="Y30" s="406"/>
      <c r="Z30" s="406"/>
      <c r="AA30" s="406"/>
      <c r="AB30" s="406"/>
      <c r="AC30" s="406"/>
      <c r="AD30" s="406"/>
      <c r="AE30" s="406"/>
      <c r="AF30" s="44"/>
      <c r="AG30" s="44"/>
      <c r="AH30" s="44"/>
      <c r="AI30" s="44"/>
      <c r="AJ30" s="44"/>
      <c r="AK30" s="405">
        <f>ROUND(AW54, 0)</f>
        <v>0</v>
      </c>
      <c r="AL30" s="406"/>
      <c r="AM30" s="406"/>
      <c r="AN30" s="406"/>
      <c r="AO30" s="406"/>
      <c r="AP30" s="44"/>
      <c r="AQ30" s="44"/>
      <c r="AR30" s="45"/>
      <c r="BE30" s="395"/>
    </row>
    <row r="31" spans="1:71" s="3" customFormat="1" ht="14.4" hidden="1" customHeight="1">
      <c r="B31" s="43"/>
      <c r="C31" s="44"/>
      <c r="D31" s="44"/>
      <c r="E31" s="44"/>
      <c r="F31" s="31" t="s">
        <v>54</v>
      </c>
      <c r="G31" s="44"/>
      <c r="H31" s="44"/>
      <c r="I31" s="44"/>
      <c r="J31" s="44"/>
      <c r="K31" s="44"/>
      <c r="L31" s="407">
        <v>0.21</v>
      </c>
      <c r="M31" s="406"/>
      <c r="N31" s="406"/>
      <c r="O31" s="406"/>
      <c r="P31" s="406"/>
      <c r="Q31" s="44"/>
      <c r="R31" s="44"/>
      <c r="S31" s="44"/>
      <c r="T31" s="44"/>
      <c r="U31" s="44"/>
      <c r="V31" s="44"/>
      <c r="W31" s="405">
        <f>ROUND(BB54, 0)</f>
        <v>0</v>
      </c>
      <c r="X31" s="406"/>
      <c r="Y31" s="406"/>
      <c r="Z31" s="406"/>
      <c r="AA31" s="406"/>
      <c r="AB31" s="406"/>
      <c r="AC31" s="406"/>
      <c r="AD31" s="406"/>
      <c r="AE31" s="406"/>
      <c r="AF31" s="44"/>
      <c r="AG31" s="44"/>
      <c r="AH31" s="44"/>
      <c r="AI31" s="44"/>
      <c r="AJ31" s="44"/>
      <c r="AK31" s="405">
        <v>0</v>
      </c>
      <c r="AL31" s="406"/>
      <c r="AM31" s="406"/>
      <c r="AN31" s="406"/>
      <c r="AO31" s="406"/>
      <c r="AP31" s="44"/>
      <c r="AQ31" s="44"/>
      <c r="AR31" s="45"/>
      <c r="BE31" s="395"/>
    </row>
    <row r="32" spans="1:71" s="3" customFormat="1" ht="14.4" hidden="1" customHeight="1">
      <c r="B32" s="43"/>
      <c r="C32" s="44"/>
      <c r="D32" s="44"/>
      <c r="E32" s="44"/>
      <c r="F32" s="31" t="s">
        <v>55</v>
      </c>
      <c r="G32" s="44"/>
      <c r="H32" s="44"/>
      <c r="I32" s="44"/>
      <c r="J32" s="44"/>
      <c r="K32" s="44"/>
      <c r="L32" s="407">
        <v>0.15</v>
      </c>
      <c r="M32" s="406"/>
      <c r="N32" s="406"/>
      <c r="O32" s="406"/>
      <c r="P32" s="406"/>
      <c r="Q32" s="44"/>
      <c r="R32" s="44"/>
      <c r="S32" s="44"/>
      <c r="T32" s="44"/>
      <c r="U32" s="44"/>
      <c r="V32" s="44"/>
      <c r="W32" s="405">
        <f>ROUND(BC54, 0)</f>
        <v>0</v>
      </c>
      <c r="X32" s="406"/>
      <c r="Y32" s="406"/>
      <c r="Z32" s="406"/>
      <c r="AA32" s="406"/>
      <c r="AB32" s="406"/>
      <c r="AC32" s="406"/>
      <c r="AD32" s="406"/>
      <c r="AE32" s="406"/>
      <c r="AF32" s="44"/>
      <c r="AG32" s="44"/>
      <c r="AH32" s="44"/>
      <c r="AI32" s="44"/>
      <c r="AJ32" s="44"/>
      <c r="AK32" s="405">
        <v>0</v>
      </c>
      <c r="AL32" s="406"/>
      <c r="AM32" s="406"/>
      <c r="AN32" s="406"/>
      <c r="AO32" s="406"/>
      <c r="AP32" s="44"/>
      <c r="AQ32" s="44"/>
      <c r="AR32" s="45"/>
      <c r="BE32" s="395"/>
    </row>
    <row r="33" spans="1:57" s="3" customFormat="1" ht="14.4" hidden="1" customHeight="1">
      <c r="B33" s="43"/>
      <c r="C33" s="44"/>
      <c r="D33" s="44"/>
      <c r="E33" s="44"/>
      <c r="F33" s="31" t="s">
        <v>56</v>
      </c>
      <c r="G33" s="44"/>
      <c r="H33" s="44"/>
      <c r="I33" s="44"/>
      <c r="J33" s="44"/>
      <c r="K33" s="44"/>
      <c r="L33" s="407">
        <v>0</v>
      </c>
      <c r="M33" s="406"/>
      <c r="N33" s="406"/>
      <c r="O33" s="406"/>
      <c r="P33" s="406"/>
      <c r="Q33" s="44"/>
      <c r="R33" s="44"/>
      <c r="S33" s="44"/>
      <c r="T33" s="44"/>
      <c r="U33" s="44"/>
      <c r="V33" s="44"/>
      <c r="W33" s="405">
        <f>ROUND(BD54, 0)</f>
        <v>0</v>
      </c>
      <c r="X33" s="406"/>
      <c r="Y33" s="406"/>
      <c r="Z33" s="406"/>
      <c r="AA33" s="406"/>
      <c r="AB33" s="406"/>
      <c r="AC33" s="406"/>
      <c r="AD33" s="406"/>
      <c r="AE33" s="406"/>
      <c r="AF33" s="44"/>
      <c r="AG33" s="44"/>
      <c r="AH33" s="44"/>
      <c r="AI33" s="44"/>
      <c r="AJ33" s="44"/>
      <c r="AK33" s="405">
        <v>0</v>
      </c>
      <c r="AL33" s="406"/>
      <c r="AM33" s="406"/>
      <c r="AN33" s="406"/>
      <c r="AO33" s="406"/>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57</v>
      </c>
      <c r="E35" s="48"/>
      <c r="F35" s="48"/>
      <c r="G35" s="48"/>
      <c r="H35" s="48"/>
      <c r="I35" s="48"/>
      <c r="J35" s="48"/>
      <c r="K35" s="48"/>
      <c r="L35" s="48"/>
      <c r="M35" s="48"/>
      <c r="N35" s="48"/>
      <c r="O35" s="48"/>
      <c r="P35" s="48"/>
      <c r="Q35" s="48"/>
      <c r="R35" s="48"/>
      <c r="S35" s="48"/>
      <c r="T35" s="49" t="s">
        <v>58</v>
      </c>
      <c r="U35" s="48"/>
      <c r="V35" s="48"/>
      <c r="W35" s="48"/>
      <c r="X35" s="411" t="s">
        <v>59</v>
      </c>
      <c r="Y35" s="409"/>
      <c r="Z35" s="409"/>
      <c r="AA35" s="409"/>
      <c r="AB35" s="409"/>
      <c r="AC35" s="48"/>
      <c r="AD35" s="48"/>
      <c r="AE35" s="48"/>
      <c r="AF35" s="48"/>
      <c r="AG35" s="48"/>
      <c r="AH35" s="48"/>
      <c r="AI35" s="48"/>
      <c r="AJ35" s="48"/>
      <c r="AK35" s="408">
        <f>SUM(AK26:AK33)</f>
        <v>0</v>
      </c>
      <c r="AL35" s="409"/>
      <c r="AM35" s="409"/>
      <c r="AN35" s="409"/>
      <c r="AO35" s="410"/>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60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R19-067_II</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69" t="str">
        <f>K6</f>
        <v>BENEŠOV - DOPRAVNÍ OPATŘENÍ U NÁDRAŽÍ (město bez dotace)</v>
      </c>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0"/>
      <c r="AL45" s="370"/>
      <c r="AM45" s="370"/>
      <c r="AN45" s="370"/>
      <c r="AO45" s="370"/>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71" t="str">
        <f>IF(AN8= "","",AN8)</f>
        <v>25. 9. 2019</v>
      </c>
      <c r="AN47" s="371"/>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Město Benešov</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72" t="str">
        <f>IF(E17="","",E17)</f>
        <v>DOPAS s.r.o.</v>
      </c>
      <c r="AN49" s="373"/>
      <c r="AO49" s="373"/>
      <c r="AP49" s="373"/>
      <c r="AQ49" s="39"/>
      <c r="AR49" s="42"/>
      <c r="AS49" s="374" t="s">
        <v>61</v>
      </c>
      <c r="AT49" s="375"/>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41</v>
      </c>
      <c r="AJ50" s="39"/>
      <c r="AK50" s="39"/>
      <c r="AL50" s="39"/>
      <c r="AM50" s="372" t="str">
        <f>IF(E20="","",E20)</f>
        <v>STAPO UL s.r.o.</v>
      </c>
      <c r="AN50" s="373"/>
      <c r="AO50" s="373"/>
      <c r="AP50" s="373"/>
      <c r="AQ50" s="39"/>
      <c r="AR50" s="42"/>
      <c r="AS50" s="376"/>
      <c r="AT50" s="377"/>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78"/>
      <c r="AT51" s="379"/>
      <c r="AU51" s="67"/>
      <c r="AV51" s="67"/>
      <c r="AW51" s="67"/>
      <c r="AX51" s="67"/>
      <c r="AY51" s="67"/>
      <c r="AZ51" s="67"/>
      <c r="BA51" s="67"/>
      <c r="BB51" s="67"/>
      <c r="BC51" s="67"/>
      <c r="BD51" s="68"/>
      <c r="BE51" s="37"/>
    </row>
    <row r="52" spans="1:91" s="2" customFormat="1" ht="29.25" customHeight="1">
      <c r="A52" s="37"/>
      <c r="B52" s="38"/>
      <c r="C52" s="380" t="s">
        <v>62</v>
      </c>
      <c r="D52" s="381"/>
      <c r="E52" s="381"/>
      <c r="F52" s="381"/>
      <c r="G52" s="381"/>
      <c r="H52" s="69"/>
      <c r="I52" s="383" t="s">
        <v>63</v>
      </c>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2" t="s">
        <v>64</v>
      </c>
      <c r="AH52" s="381"/>
      <c r="AI52" s="381"/>
      <c r="AJ52" s="381"/>
      <c r="AK52" s="381"/>
      <c r="AL52" s="381"/>
      <c r="AM52" s="381"/>
      <c r="AN52" s="383" t="s">
        <v>65</v>
      </c>
      <c r="AO52" s="381"/>
      <c r="AP52" s="381"/>
      <c r="AQ52" s="70" t="s">
        <v>66</v>
      </c>
      <c r="AR52" s="42"/>
      <c r="AS52" s="71" t="s">
        <v>67</v>
      </c>
      <c r="AT52" s="72" t="s">
        <v>68</v>
      </c>
      <c r="AU52" s="72" t="s">
        <v>69</v>
      </c>
      <c r="AV52" s="72" t="s">
        <v>70</v>
      </c>
      <c r="AW52" s="72" t="s">
        <v>71</v>
      </c>
      <c r="AX52" s="72" t="s">
        <v>72</v>
      </c>
      <c r="AY52" s="72" t="s">
        <v>73</v>
      </c>
      <c r="AZ52" s="72" t="s">
        <v>74</v>
      </c>
      <c r="BA52" s="72" t="s">
        <v>75</v>
      </c>
      <c r="BB52" s="72" t="s">
        <v>76</v>
      </c>
      <c r="BC52" s="72" t="s">
        <v>77</v>
      </c>
      <c r="BD52" s="73" t="s">
        <v>78</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79</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1">
        <f>ROUND(AG55+SUM(AG56:AG59)+AG61,0)</f>
        <v>0</v>
      </c>
      <c r="AH54" s="391"/>
      <c r="AI54" s="391"/>
      <c r="AJ54" s="391"/>
      <c r="AK54" s="391"/>
      <c r="AL54" s="391"/>
      <c r="AM54" s="391"/>
      <c r="AN54" s="392">
        <f t="shared" ref="AN54:AN61" si="0">SUM(AG54,AT54)</f>
        <v>0</v>
      </c>
      <c r="AO54" s="392"/>
      <c r="AP54" s="392"/>
      <c r="AQ54" s="81" t="s">
        <v>32</v>
      </c>
      <c r="AR54" s="82"/>
      <c r="AS54" s="83">
        <f>ROUND(AS55+SUM(AS56:AS59)+AS61,0)</f>
        <v>0</v>
      </c>
      <c r="AT54" s="84">
        <f t="shared" ref="AT54:AT61" si="1">ROUND(SUM(AV54:AW54),1)</f>
        <v>0</v>
      </c>
      <c r="AU54" s="85">
        <f>ROUND(AU55+SUM(AU56:AU59)+AU61,5)</f>
        <v>0</v>
      </c>
      <c r="AV54" s="84">
        <f>ROUND(AZ54*L29,1)</f>
        <v>0</v>
      </c>
      <c r="AW54" s="84">
        <f>ROUND(BA54*L30,1)</f>
        <v>0</v>
      </c>
      <c r="AX54" s="84">
        <f>ROUND(BB54*L29,1)</f>
        <v>0</v>
      </c>
      <c r="AY54" s="84">
        <f>ROUND(BC54*L30,1)</f>
        <v>0</v>
      </c>
      <c r="AZ54" s="84">
        <f>ROUND(AZ55+SUM(AZ56:AZ59)+AZ61,0)</f>
        <v>0</v>
      </c>
      <c r="BA54" s="84">
        <f>ROUND(BA55+SUM(BA56:BA59)+BA61,0)</f>
        <v>0</v>
      </c>
      <c r="BB54" s="84">
        <f>ROUND(BB55+SUM(BB56:BB59)+BB61,0)</f>
        <v>0</v>
      </c>
      <c r="BC54" s="84">
        <f>ROUND(BC55+SUM(BC56:BC59)+BC61,0)</f>
        <v>0</v>
      </c>
      <c r="BD54" s="86">
        <f>ROUND(BD55+SUM(BD56:BD59)+BD61,0)</f>
        <v>0</v>
      </c>
      <c r="BS54" s="87" t="s">
        <v>80</v>
      </c>
      <c r="BT54" s="87" t="s">
        <v>81</v>
      </c>
      <c r="BU54" s="88" t="s">
        <v>82</v>
      </c>
      <c r="BV54" s="87" t="s">
        <v>83</v>
      </c>
      <c r="BW54" s="87" t="s">
        <v>5</v>
      </c>
      <c r="BX54" s="87" t="s">
        <v>84</v>
      </c>
      <c r="CL54" s="87" t="s">
        <v>19</v>
      </c>
    </row>
    <row r="55" spans="1:91" s="7" customFormat="1" ht="24.75" customHeight="1">
      <c r="A55" s="89" t="s">
        <v>85</v>
      </c>
      <c r="B55" s="90"/>
      <c r="C55" s="91"/>
      <c r="D55" s="384" t="s">
        <v>86</v>
      </c>
      <c r="E55" s="384"/>
      <c r="F55" s="384"/>
      <c r="G55" s="384"/>
      <c r="H55" s="384"/>
      <c r="I55" s="92"/>
      <c r="J55" s="384" t="s">
        <v>87</v>
      </c>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5">
        <f>'SO112 - SO 112 - Okružní ...'!J30</f>
        <v>0</v>
      </c>
      <c r="AH55" s="386"/>
      <c r="AI55" s="386"/>
      <c r="AJ55" s="386"/>
      <c r="AK55" s="386"/>
      <c r="AL55" s="386"/>
      <c r="AM55" s="386"/>
      <c r="AN55" s="385">
        <f t="shared" si="0"/>
        <v>0</v>
      </c>
      <c r="AO55" s="386"/>
      <c r="AP55" s="386"/>
      <c r="AQ55" s="93" t="s">
        <v>88</v>
      </c>
      <c r="AR55" s="94"/>
      <c r="AS55" s="95">
        <v>0</v>
      </c>
      <c r="AT55" s="96">
        <f t="shared" si="1"/>
        <v>0</v>
      </c>
      <c r="AU55" s="97">
        <f>'SO112 - SO 112 - Okružní ...'!P90</f>
        <v>0</v>
      </c>
      <c r="AV55" s="96">
        <f>'SO112 - SO 112 - Okružní ...'!J33</f>
        <v>0</v>
      </c>
      <c r="AW55" s="96">
        <f>'SO112 - SO 112 - Okružní ...'!J34</f>
        <v>0</v>
      </c>
      <c r="AX55" s="96">
        <f>'SO112 - SO 112 - Okružní ...'!J35</f>
        <v>0</v>
      </c>
      <c r="AY55" s="96">
        <f>'SO112 - SO 112 - Okružní ...'!J36</f>
        <v>0</v>
      </c>
      <c r="AZ55" s="96">
        <f>'SO112 - SO 112 - Okružní ...'!F33</f>
        <v>0</v>
      </c>
      <c r="BA55" s="96">
        <f>'SO112 - SO 112 - Okružní ...'!F34</f>
        <v>0</v>
      </c>
      <c r="BB55" s="96">
        <f>'SO112 - SO 112 - Okružní ...'!F35</f>
        <v>0</v>
      </c>
      <c r="BC55" s="96">
        <f>'SO112 - SO 112 - Okružní ...'!F36</f>
        <v>0</v>
      </c>
      <c r="BD55" s="98">
        <f>'SO112 - SO 112 - Okružní ...'!F37</f>
        <v>0</v>
      </c>
      <c r="BT55" s="99" t="s">
        <v>40</v>
      </c>
      <c r="BV55" s="99" t="s">
        <v>83</v>
      </c>
      <c r="BW55" s="99" t="s">
        <v>89</v>
      </c>
      <c r="BX55" s="99" t="s">
        <v>5</v>
      </c>
      <c r="CL55" s="99" t="s">
        <v>19</v>
      </c>
      <c r="CM55" s="99" t="s">
        <v>90</v>
      </c>
    </row>
    <row r="56" spans="1:91" s="7" customFormat="1" ht="16.5" customHeight="1">
      <c r="A56" s="89" t="s">
        <v>85</v>
      </c>
      <c r="B56" s="90"/>
      <c r="C56" s="91"/>
      <c r="D56" s="384" t="s">
        <v>91</v>
      </c>
      <c r="E56" s="384"/>
      <c r="F56" s="384"/>
      <c r="G56" s="384"/>
      <c r="H56" s="384"/>
      <c r="I56" s="92"/>
      <c r="J56" s="384" t="s">
        <v>92</v>
      </c>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5">
        <f>'SO113 - SO 113 - Chodníky...'!J30</f>
        <v>0</v>
      </c>
      <c r="AH56" s="386"/>
      <c r="AI56" s="386"/>
      <c r="AJ56" s="386"/>
      <c r="AK56" s="386"/>
      <c r="AL56" s="386"/>
      <c r="AM56" s="386"/>
      <c r="AN56" s="385">
        <f t="shared" si="0"/>
        <v>0</v>
      </c>
      <c r="AO56" s="386"/>
      <c r="AP56" s="386"/>
      <c r="AQ56" s="93" t="s">
        <v>88</v>
      </c>
      <c r="AR56" s="94"/>
      <c r="AS56" s="95">
        <v>0</v>
      </c>
      <c r="AT56" s="96">
        <f t="shared" si="1"/>
        <v>0</v>
      </c>
      <c r="AU56" s="97">
        <f>'SO113 - SO 113 - Chodníky...'!P88</f>
        <v>0</v>
      </c>
      <c r="AV56" s="96">
        <f>'SO113 - SO 113 - Chodníky...'!J33</f>
        <v>0</v>
      </c>
      <c r="AW56" s="96">
        <f>'SO113 - SO 113 - Chodníky...'!J34</f>
        <v>0</v>
      </c>
      <c r="AX56" s="96">
        <f>'SO113 - SO 113 - Chodníky...'!J35</f>
        <v>0</v>
      </c>
      <c r="AY56" s="96">
        <f>'SO113 - SO 113 - Chodníky...'!J36</f>
        <v>0</v>
      </c>
      <c r="AZ56" s="96">
        <f>'SO113 - SO 113 - Chodníky...'!F33</f>
        <v>0</v>
      </c>
      <c r="BA56" s="96">
        <f>'SO113 - SO 113 - Chodníky...'!F34</f>
        <v>0</v>
      </c>
      <c r="BB56" s="96">
        <f>'SO113 - SO 113 - Chodníky...'!F35</f>
        <v>0</v>
      </c>
      <c r="BC56" s="96">
        <f>'SO113 - SO 113 - Chodníky...'!F36</f>
        <v>0</v>
      </c>
      <c r="BD56" s="98">
        <f>'SO113 - SO 113 - Chodníky...'!F37</f>
        <v>0</v>
      </c>
      <c r="BT56" s="99" t="s">
        <v>40</v>
      </c>
      <c r="BV56" s="99" t="s">
        <v>83</v>
      </c>
      <c r="BW56" s="99" t="s">
        <v>93</v>
      </c>
      <c r="BX56" s="99" t="s">
        <v>5</v>
      </c>
      <c r="CL56" s="99" t="s">
        <v>19</v>
      </c>
      <c r="CM56" s="99" t="s">
        <v>90</v>
      </c>
    </row>
    <row r="57" spans="1:91" s="7" customFormat="1" ht="24.75" customHeight="1">
      <c r="A57" s="89" t="s">
        <v>85</v>
      </c>
      <c r="B57" s="90"/>
      <c r="C57" s="91"/>
      <c r="D57" s="384" t="s">
        <v>94</v>
      </c>
      <c r="E57" s="384"/>
      <c r="F57" s="384"/>
      <c r="G57" s="384"/>
      <c r="H57" s="384"/>
      <c r="I57" s="92"/>
      <c r="J57" s="384" t="s">
        <v>95</v>
      </c>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5">
        <f>'SO401 - SO 401 - Přeložka...'!J30</f>
        <v>0</v>
      </c>
      <c r="AH57" s="386"/>
      <c r="AI57" s="386"/>
      <c r="AJ57" s="386"/>
      <c r="AK57" s="386"/>
      <c r="AL57" s="386"/>
      <c r="AM57" s="386"/>
      <c r="AN57" s="385">
        <f t="shared" si="0"/>
        <v>0</v>
      </c>
      <c r="AO57" s="386"/>
      <c r="AP57" s="386"/>
      <c r="AQ57" s="93" t="s">
        <v>88</v>
      </c>
      <c r="AR57" s="94"/>
      <c r="AS57" s="95">
        <v>0</v>
      </c>
      <c r="AT57" s="96">
        <f t="shared" si="1"/>
        <v>0</v>
      </c>
      <c r="AU57" s="97">
        <f>'SO401 - SO 401 - Přeložka...'!P81</f>
        <v>0</v>
      </c>
      <c r="AV57" s="96">
        <f>'SO401 - SO 401 - Přeložka...'!J33</f>
        <v>0</v>
      </c>
      <c r="AW57" s="96">
        <f>'SO401 - SO 401 - Přeložka...'!J34</f>
        <v>0</v>
      </c>
      <c r="AX57" s="96">
        <f>'SO401 - SO 401 - Přeložka...'!J35</f>
        <v>0</v>
      </c>
      <c r="AY57" s="96">
        <f>'SO401 - SO 401 - Přeložka...'!J36</f>
        <v>0</v>
      </c>
      <c r="AZ57" s="96">
        <f>'SO401 - SO 401 - Přeložka...'!F33</f>
        <v>0</v>
      </c>
      <c r="BA57" s="96">
        <f>'SO401 - SO 401 - Přeložka...'!F34</f>
        <v>0</v>
      </c>
      <c r="BB57" s="96">
        <f>'SO401 - SO 401 - Přeložka...'!F35</f>
        <v>0</v>
      </c>
      <c r="BC57" s="96">
        <f>'SO401 - SO 401 - Přeložka...'!F36</f>
        <v>0</v>
      </c>
      <c r="BD57" s="98">
        <f>'SO401 - SO 401 - Přeložka...'!F37</f>
        <v>0</v>
      </c>
      <c r="BT57" s="99" t="s">
        <v>40</v>
      </c>
      <c r="BV57" s="99" t="s">
        <v>83</v>
      </c>
      <c r="BW57" s="99" t="s">
        <v>96</v>
      </c>
      <c r="BX57" s="99" t="s">
        <v>5</v>
      </c>
      <c r="CL57" s="99" t="s">
        <v>19</v>
      </c>
      <c r="CM57" s="99" t="s">
        <v>90</v>
      </c>
    </row>
    <row r="58" spans="1:91" s="7" customFormat="1" ht="24.75" customHeight="1">
      <c r="A58" s="89" t="s">
        <v>85</v>
      </c>
      <c r="B58" s="90"/>
      <c r="C58" s="91"/>
      <c r="D58" s="384" t="s">
        <v>97</v>
      </c>
      <c r="E58" s="384"/>
      <c r="F58" s="384"/>
      <c r="G58" s="384"/>
      <c r="H58" s="384"/>
      <c r="I58" s="92"/>
      <c r="J58" s="384" t="s">
        <v>98</v>
      </c>
      <c r="K58" s="384"/>
      <c r="L58" s="384"/>
      <c r="M58" s="384"/>
      <c r="N58" s="384"/>
      <c r="O58" s="384"/>
      <c r="P58" s="384"/>
      <c r="Q58" s="384"/>
      <c r="R58" s="384"/>
      <c r="S58" s="384"/>
      <c r="T58" s="384"/>
      <c r="U58" s="384"/>
      <c r="V58" s="384"/>
      <c r="W58" s="384"/>
      <c r="X58" s="384"/>
      <c r="Y58" s="384"/>
      <c r="Z58" s="384"/>
      <c r="AA58" s="384"/>
      <c r="AB58" s="384"/>
      <c r="AC58" s="384"/>
      <c r="AD58" s="384"/>
      <c r="AE58" s="384"/>
      <c r="AF58" s="384"/>
      <c r="AG58" s="385">
        <f>'SO451 - SO 451 - Úprava o...'!J30</f>
        <v>0</v>
      </c>
      <c r="AH58" s="386"/>
      <c r="AI58" s="386"/>
      <c r="AJ58" s="386"/>
      <c r="AK58" s="386"/>
      <c r="AL58" s="386"/>
      <c r="AM58" s="386"/>
      <c r="AN58" s="385">
        <f t="shared" si="0"/>
        <v>0</v>
      </c>
      <c r="AO58" s="386"/>
      <c r="AP58" s="386"/>
      <c r="AQ58" s="93" t="s">
        <v>88</v>
      </c>
      <c r="AR58" s="94"/>
      <c r="AS58" s="95">
        <v>0</v>
      </c>
      <c r="AT58" s="96">
        <f t="shared" si="1"/>
        <v>0</v>
      </c>
      <c r="AU58" s="97">
        <f>'SO451 - SO 451 - Úprava o...'!P81</f>
        <v>0</v>
      </c>
      <c r="AV58" s="96">
        <f>'SO451 - SO 451 - Úprava o...'!J33</f>
        <v>0</v>
      </c>
      <c r="AW58" s="96">
        <f>'SO451 - SO 451 - Úprava o...'!J34</f>
        <v>0</v>
      </c>
      <c r="AX58" s="96">
        <f>'SO451 - SO 451 - Úprava o...'!J35</f>
        <v>0</v>
      </c>
      <c r="AY58" s="96">
        <f>'SO451 - SO 451 - Úprava o...'!J36</f>
        <v>0</v>
      </c>
      <c r="AZ58" s="96">
        <f>'SO451 - SO 451 - Úprava o...'!F33</f>
        <v>0</v>
      </c>
      <c r="BA58" s="96">
        <f>'SO451 - SO 451 - Úprava o...'!F34</f>
        <v>0</v>
      </c>
      <c r="BB58" s="96">
        <f>'SO451 - SO 451 - Úprava o...'!F35</f>
        <v>0</v>
      </c>
      <c r="BC58" s="96">
        <f>'SO451 - SO 451 - Úprava o...'!F36</f>
        <v>0</v>
      </c>
      <c r="BD58" s="98">
        <f>'SO451 - SO 451 - Úprava o...'!F37</f>
        <v>0</v>
      </c>
      <c r="BT58" s="99" t="s">
        <v>40</v>
      </c>
      <c r="BV58" s="99" t="s">
        <v>83</v>
      </c>
      <c r="BW58" s="99" t="s">
        <v>99</v>
      </c>
      <c r="BX58" s="99" t="s">
        <v>5</v>
      </c>
      <c r="CL58" s="99" t="s">
        <v>19</v>
      </c>
      <c r="CM58" s="99" t="s">
        <v>90</v>
      </c>
    </row>
    <row r="59" spans="1:91" s="7" customFormat="1" ht="16.5" customHeight="1">
      <c r="B59" s="90"/>
      <c r="C59" s="91"/>
      <c r="D59" s="384" t="s">
        <v>100</v>
      </c>
      <c r="E59" s="384"/>
      <c r="F59" s="384"/>
      <c r="G59" s="384"/>
      <c r="H59" s="384"/>
      <c r="I59" s="92"/>
      <c r="J59" s="384" t="s">
        <v>101</v>
      </c>
      <c r="K59" s="384"/>
      <c r="L59" s="384"/>
      <c r="M59" s="384"/>
      <c r="N59" s="384"/>
      <c r="O59" s="384"/>
      <c r="P59" s="384"/>
      <c r="Q59" s="384"/>
      <c r="R59" s="384"/>
      <c r="S59" s="384"/>
      <c r="T59" s="384"/>
      <c r="U59" s="384"/>
      <c r="V59" s="384"/>
      <c r="W59" s="384"/>
      <c r="X59" s="384"/>
      <c r="Y59" s="384"/>
      <c r="Z59" s="384"/>
      <c r="AA59" s="384"/>
      <c r="AB59" s="384"/>
      <c r="AC59" s="384"/>
      <c r="AD59" s="384"/>
      <c r="AE59" s="384"/>
      <c r="AF59" s="384"/>
      <c r="AG59" s="387">
        <f>ROUND(AG60,0)</f>
        <v>0</v>
      </c>
      <c r="AH59" s="386"/>
      <c r="AI59" s="386"/>
      <c r="AJ59" s="386"/>
      <c r="AK59" s="386"/>
      <c r="AL59" s="386"/>
      <c r="AM59" s="386"/>
      <c r="AN59" s="385">
        <f t="shared" si="0"/>
        <v>0</v>
      </c>
      <c r="AO59" s="386"/>
      <c r="AP59" s="386"/>
      <c r="AQ59" s="93" t="s">
        <v>88</v>
      </c>
      <c r="AR59" s="94"/>
      <c r="AS59" s="95">
        <f>ROUND(AS60,0)</f>
        <v>0</v>
      </c>
      <c r="AT59" s="96">
        <f t="shared" si="1"/>
        <v>0</v>
      </c>
      <c r="AU59" s="97">
        <f>ROUND(AU60,5)</f>
        <v>0</v>
      </c>
      <c r="AV59" s="96">
        <f>ROUND(AZ59*L29,1)</f>
        <v>0</v>
      </c>
      <c r="AW59" s="96">
        <f>ROUND(BA59*L30,1)</f>
        <v>0</v>
      </c>
      <c r="AX59" s="96">
        <f>ROUND(BB59*L29,1)</f>
        <v>0</v>
      </c>
      <c r="AY59" s="96">
        <f>ROUND(BC59*L30,1)</f>
        <v>0</v>
      </c>
      <c r="AZ59" s="96">
        <f>ROUND(AZ60,0)</f>
        <v>0</v>
      </c>
      <c r="BA59" s="96">
        <f>ROUND(BA60,0)</f>
        <v>0</v>
      </c>
      <c r="BB59" s="96">
        <f>ROUND(BB60,0)</f>
        <v>0</v>
      </c>
      <c r="BC59" s="96">
        <f>ROUND(BC60,0)</f>
        <v>0</v>
      </c>
      <c r="BD59" s="98">
        <f>ROUND(BD60,0)</f>
        <v>0</v>
      </c>
      <c r="BS59" s="99" t="s">
        <v>80</v>
      </c>
      <c r="BT59" s="99" t="s">
        <v>40</v>
      </c>
      <c r="BU59" s="99" t="s">
        <v>82</v>
      </c>
      <c r="BV59" s="99" t="s">
        <v>83</v>
      </c>
      <c r="BW59" s="99" t="s">
        <v>102</v>
      </c>
      <c r="BX59" s="99" t="s">
        <v>5</v>
      </c>
      <c r="CL59" s="99" t="s">
        <v>19</v>
      </c>
      <c r="CM59" s="99" t="s">
        <v>90</v>
      </c>
    </row>
    <row r="60" spans="1:91" s="4" customFormat="1" ht="16.5" customHeight="1">
      <c r="A60" s="89" t="s">
        <v>85</v>
      </c>
      <c r="B60" s="54"/>
      <c r="C60" s="100"/>
      <c r="D60" s="100"/>
      <c r="E60" s="390" t="s">
        <v>103</v>
      </c>
      <c r="F60" s="390"/>
      <c r="G60" s="390"/>
      <c r="H60" s="390"/>
      <c r="I60" s="390"/>
      <c r="J60" s="100"/>
      <c r="K60" s="390" t="s">
        <v>104</v>
      </c>
      <c r="L60" s="390"/>
      <c r="M60" s="390"/>
      <c r="N60" s="390"/>
      <c r="O60" s="390"/>
      <c r="P60" s="390"/>
      <c r="Q60" s="390"/>
      <c r="R60" s="390"/>
      <c r="S60" s="390"/>
      <c r="T60" s="390"/>
      <c r="U60" s="390"/>
      <c r="V60" s="390"/>
      <c r="W60" s="390"/>
      <c r="X60" s="390"/>
      <c r="Y60" s="390"/>
      <c r="Z60" s="390"/>
      <c r="AA60" s="390"/>
      <c r="AB60" s="390"/>
      <c r="AC60" s="390"/>
      <c r="AD60" s="390"/>
      <c r="AE60" s="390"/>
      <c r="AF60" s="390"/>
      <c r="AG60" s="388">
        <f>'SO901.3 - SO 901.3 - 3. e...'!J32</f>
        <v>0</v>
      </c>
      <c r="AH60" s="389"/>
      <c r="AI60" s="389"/>
      <c r="AJ60" s="389"/>
      <c r="AK60" s="389"/>
      <c r="AL60" s="389"/>
      <c r="AM60" s="389"/>
      <c r="AN60" s="388">
        <f t="shared" si="0"/>
        <v>0</v>
      </c>
      <c r="AO60" s="389"/>
      <c r="AP60" s="389"/>
      <c r="AQ60" s="101" t="s">
        <v>105</v>
      </c>
      <c r="AR60" s="56"/>
      <c r="AS60" s="102">
        <v>0</v>
      </c>
      <c r="AT60" s="103">
        <f t="shared" si="1"/>
        <v>0</v>
      </c>
      <c r="AU60" s="104">
        <f>'SO901.3 - SO 901.3 - 3. e...'!P87</f>
        <v>0</v>
      </c>
      <c r="AV60" s="103">
        <f>'SO901.3 - SO 901.3 - 3. e...'!J35</f>
        <v>0</v>
      </c>
      <c r="AW60" s="103">
        <f>'SO901.3 - SO 901.3 - 3. e...'!J36</f>
        <v>0</v>
      </c>
      <c r="AX60" s="103">
        <f>'SO901.3 - SO 901.3 - 3. e...'!J37</f>
        <v>0</v>
      </c>
      <c r="AY60" s="103">
        <f>'SO901.3 - SO 901.3 - 3. e...'!J38</f>
        <v>0</v>
      </c>
      <c r="AZ60" s="103">
        <f>'SO901.3 - SO 901.3 - 3. e...'!F35</f>
        <v>0</v>
      </c>
      <c r="BA60" s="103">
        <f>'SO901.3 - SO 901.3 - 3. e...'!F36</f>
        <v>0</v>
      </c>
      <c r="BB60" s="103">
        <f>'SO901.3 - SO 901.3 - 3. e...'!F37</f>
        <v>0</v>
      </c>
      <c r="BC60" s="103">
        <f>'SO901.3 - SO 901.3 - 3. e...'!F38</f>
        <v>0</v>
      </c>
      <c r="BD60" s="105">
        <f>'SO901.3 - SO 901.3 - 3. e...'!F39</f>
        <v>0</v>
      </c>
      <c r="BT60" s="106" t="s">
        <v>90</v>
      </c>
      <c r="BV60" s="106" t="s">
        <v>83</v>
      </c>
      <c r="BW60" s="106" t="s">
        <v>106</v>
      </c>
      <c r="BX60" s="106" t="s">
        <v>102</v>
      </c>
      <c r="CL60" s="106" t="s">
        <v>19</v>
      </c>
    </row>
    <row r="61" spans="1:91" s="7" customFormat="1" ht="16.5" customHeight="1">
      <c r="A61" s="89" t="s">
        <v>85</v>
      </c>
      <c r="B61" s="90"/>
      <c r="C61" s="91"/>
      <c r="D61" s="384" t="s">
        <v>107</v>
      </c>
      <c r="E61" s="384"/>
      <c r="F61" s="384"/>
      <c r="G61" s="384"/>
      <c r="H61" s="384"/>
      <c r="I61" s="92"/>
      <c r="J61" s="384" t="s">
        <v>108</v>
      </c>
      <c r="K61" s="384"/>
      <c r="L61" s="384"/>
      <c r="M61" s="384"/>
      <c r="N61" s="384"/>
      <c r="O61" s="384"/>
      <c r="P61" s="384"/>
      <c r="Q61" s="384"/>
      <c r="R61" s="384"/>
      <c r="S61" s="384"/>
      <c r="T61" s="384"/>
      <c r="U61" s="384"/>
      <c r="V61" s="384"/>
      <c r="W61" s="384"/>
      <c r="X61" s="384"/>
      <c r="Y61" s="384"/>
      <c r="Z61" s="384"/>
      <c r="AA61" s="384"/>
      <c r="AB61" s="384"/>
      <c r="AC61" s="384"/>
      <c r="AD61" s="384"/>
      <c r="AE61" s="384"/>
      <c r="AF61" s="384"/>
      <c r="AG61" s="385">
        <f>'VON - VON - Vedlejší a os...'!J30</f>
        <v>0</v>
      </c>
      <c r="AH61" s="386"/>
      <c r="AI61" s="386"/>
      <c r="AJ61" s="386"/>
      <c r="AK61" s="386"/>
      <c r="AL61" s="386"/>
      <c r="AM61" s="386"/>
      <c r="AN61" s="385">
        <f t="shared" si="0"/>
        <v>0</v>
      </c>
      <c r="AO61" s="386"/>
      <c r="AP61" s="386"/>
      <c r="AQ61" s="93" t="s">
        <v>107</v>
      </c>
      <c r="AR61" s="94"/>
      <c r="AS61" s="107">
        <v>0</v>
      </c>
      <c r="AT61" s="108">
        <f t="shared" si="1"/>
        <v>0</v>
      </c>
      <c r="AU61" s="109">
        <f>'VON - VON - Vedlejší a os...'!P84</f>
        <v>0</v>
      </c>
      <c r="AV61" s="108">
        <f>'VON - VON - Vedlejší a os...'!J33</f>
        <v>0</v>
      </c>
      <c r="AW61" s="108">
        <f>'VON - VON - Vedlejší a os...'!J34</f>
        <v>0</v>
      </c>
      <c r="AX61" s="108">
        <f>'VON - VON - Vedlejší a os...'!J35</f>
        <v>0</v>
      </c>
      <c r="AY61" s="108">
        <f>'VON - VON - Vedlejší a os...'!J36</f>
        <v>0</v>
      </c>
      <c r="AZ61" s="108">
        <f>'VON - VON - Vedlejší a os...'!F33</f>
        <v>0</v>
      </c>
      <c r="BA61" s="108">
        <f>'VON - VON - Vedlejší a os...'!F34</f>
        <v>0</v>
      </c>
      <c r="BB61" s="108">
        <f>'VON - VON - Vedlejší a os...'!F35</f>
        <v>0</v>
      </c>
      <c r="BC61" s="108">
        <f>'VON - VON - Vedlejší a os...'!F36</f>
        <v>0</v>
      </c>
      <c r="BD61" s="110">
        <f>'VON - VON - Vedlejší a os...'!F37</f>
        <v>0</v>
      </c>
      <c r="BT61" s="99" t="s">
        <v>40</v>
      </c>
      <c r="BV61" s="99" t="s">
        <v>83</v>
      </c>
      <c r="BW61" s="99" t="s">
        <v>109</v>
      </c>
      <c r="BX61" s="99" t="s">
        <v>5</v>
      </c>
      <c r="CL61" s="99" t="s">
        <v>19</v>
      </c>
      <c r="CM61" s="99" t="s">
        <v>90</v>
      </c>
    </row>
    <row r="62" spans="1:91" s="2" customFormat="1" ht="30" customHeight="1">
      <c r="A62" s="37"/>
      <c r="B62" s="38"/>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42"/>
      <c r="AS62" s="37"/>
      <c r="AT62" s="37"/>
      <c r="AU62" s="37"/>
      <c r="AV62" s="37"/>
      <c r="AW62" s="37"/>
      <c r="AX62" s="37"/>
      <c r="AY62" s="37"/>
      <c r="AZ62" s="37"/>
      <c r="BA62" s="37"/>
      <c r="BB62" s="37"/>
      <c r="BC62" s="37"/>
      <c r="BD62" s="37"/>
      <c r="BE62" s="37"/>
    </row>
    <row r="63" spans="1:91" s="2" customFormat="1" ht="6.9" customHeight="1">
      <c r="A63" s="37"/>
      <c r="B63" s="50"/>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42"/>
      <c r="AS63" s="37"/>
      <c r="AT63" s="37"/>
      <c r="AU63" s="37"/>
      <c r="AV63" s="37"/>
      <c r="AW63" s="37"/>
      <c r="AX63" s="37"/>
      <c r="AY63" s="37"/>
      <c r="AZ63" s="37"/>
      <c r="BA63" s="37"/>
      <c r="BB63" s="37"/>
      <c r="BC63" s="37"/>
      <c r="BD63" s="37"/>
      <c r="BE63" s="37"/>
    </row>
  </sheetData>
  <sheetProtection algorithmName="SHA-512" hashValue="6RPWGdO/WWNHN2Bgb7A4OT9/4Dwl/rY2V9l0cpXEa45fRCBOGMJ2xAuEAsTxWj2fjwsCulChaAPMJcicnMenXQ==" saltValue="P5P2NaVE/7snPD9odNC2et6igLGBZe/YkSN0IWjGR/pCihJuoXKeTdnie3YHbfsHn9N9Orkb03ECGVhgoI8YCw=="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E60:I60"/>
    <mergeCell ref="K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112 - SO 112 - Okružní ...'!C2" display="/" xr:uid="{00000000-0004-0000-0000-000000000000}"/>
    <hyperlink ref="A56" location="'SO113 - SO 113 - Chodníky...'!C2" display="/" xr:uid="{00000000-0004-0000-0000-000001000000}"/>
    <hyperlink ref="A57" location="'SO401 - SO 401 - Přeložka...'!C2" display="/" xr:uid="{00000000-0004-0000-0000-000002000000}"/>
    <hyperlink ref="A58" location="'SO451 - SO 451 - Úprava o...'!C2" display="/" xr:uid="{00000000-0004-0000-0000-000003000000}"/>
    <hyperlink ref="A60" location="'SO901.3 - SO 901.3 - 3. e...'!C2" display="/" xr:uid="{00000000-0004-0000-0000-000004000000}"/>
    <hyperlink ref="A61" location="'VON - VON - Vedlejší a os...'!C2" display="/" xr:uid="{00000000-0004-0000-0000-000005000000}"/>
  </hyperlinks>
  <pageMargins left="0.39370078740157483" right="0.39370078740157483" top="0.39370078740157483" bottom="0.39370078740157483" header="0" footer="0"/>
  <pageSetup paperSize="9" scale="99" fitToHeight="100" orientation="landscape" blackAndWhite="1" r:id="rId1"/>
  <headerFooter>
    <oddHeader>&amp;LBENEŠOV - DOPRAVNÍ OPATŘENÍ U NÁDRAŽÍ (MĚSTO BEZ DOTACE)&amp;CDOPAS s.r.o.&amp;RPOLOŽKOVÝ VÝKAZ VÝMĚR</oddHeader>
    <oddFooter>&amp;L&amp;7Rekapitulace stavby :
SO 112 - Okružní křižovatka Nádražní - Tyršova
SO 113 - Chodníky a vjezdy
SO 401 - Přeložka kabelového vedení NN ČEZ
SO 451 - Úprava optické a matel. sítě Telefonica
SO 901 - DIO
VON - Vedlejší a ostatní náklady&amp;CStrana &amp;P z &amp;N&amp;R</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4.4"/>
  <cols>
    <col min="1" max="1" width="8.28515625" style="291" customWidth="1"/>
    <col min="2" max="2" width="1.7109375" style="291" customWidth="1"/>
    <col min="3" max="4" width="5" style="291" customWidth="1"/>
    <col min="5" max="5" width="11.7109375" style="291" customWidth="1"/>
    <col min="6" max="6" width="9.140625" style="291" customWidth="1"/>
    <col min="7" max="7" width="5" style="291" customWidth="1"/>
    <col min="8" max="8" width="77.85546875" style="291" customWidth="1"/>
    <col min="9" max="10" width="20" style="291" customWidth="1"/>
    <col min="11" max="11" width="1.7109375" style="291" customWidth="1"/>
  </cols>
  <sheetData>
    <row r="1" spans="2:11" s="1" customFormat="1" ht="37.5" customHeight="1"/>
    <row r="2" spans="2:11" s="1" customFormat="1" ht="7.5" customHeight="1">
      <c r="B2" s="292"/>
      <c r="C2" s="293"/>
      <c r="D2" s="293"/>
      <c r="E2" s="293"/>
      <c r="F2" s="293"/>
      <c r="G2" s="293"/>
      <c r="H2" s="293"/>
      <c r="I2" s="293"/>
      <c r="J2" s="293"/>
      <c r="K2" s="294"/>
    </row>
    <row r="3" spans="2:11" s="17" customFormat="1" ht="45" customHeight="1">
      <c r="B3" s="295"/>
      <c r="C3" s="425" t="s">
        <v>1366</v>
      </c>
      <c r="D3" s="425"/>
      <c r="E3" s="425"/>
      <c r="F3" s="425"/>
      <c r="G3" s="425"/>
      <c r="H3" s="425"/>
      <c r="I3" s="425"/>
      <c r="J3" s="425"/>
      <c r="K3" s="296"/>
    </row>
    <row r="4" spans="2:11" s="1" customFormat="1" ht="25.5" customHeight="1">
      <c r="B4" s="297"/>
      <c r="C4" s="430" t="s">
        <v>1367</v>
      </c>
      <c r="D4" s="430"/>
      <c r="E4" s="430"/>
      <c r="F4" s="430"/>
      <c r="G4" s="430"/>
      <c r="H4" s="430"/>
      <c r="I4" s="430"/>
      <c r="J4" s="430"/>
      <c r="K4" s="298"/>
    </row>
    <row r="5" spans="2:11" s="1" customFormat="1" ht="5.25" customHeight="1">
      <c r="B5" s="297"/>
      <c r="C5" s="299"/>
      <c r="D5" s="299"/>
      <c r="E5" s="299"/>
      <c r="F5" s="299"/>
      <c r="G5" s="299"/>
      <c r="H5" s="299"/>
      <c r="I5" s="299"/>
      <c r="J5" s="299"/>
      <c r="K5" s="298"/>
    </row>
    <row r="6" spans="2:11" s="1" customFormat="1" ht="15" customHeight="1">
      <c r="B6" s="297"/>
      <c r="C6" s="429" t="s">
        <v>1368</v>
      </c>
      <c r="D6" s="429"/>
      <c r="E6" s="429"/>
      <c r="F6" s="429"/>
      <c r="G6" s="429"/>
      <c r="H6" s="429"/>
      <c r="I6" s="429"/>
      <c r="J6" s="429"/>
      <c r="K6" s="298"/>
    </row>
    <row r="7" spans="2:11" s="1" customFormat="1" ht="15" customHeight="1">
      <c r="B7" s="301"/>
      <c r="C7" s="429" t="s">
        <v>1369</v>
      </c>
      <c r="D7" s="429"/>
      <c r="E7" s="429"/>
      <c r="F7" s="429"/>
      <c r="G7" s="429"/>
      <c r="H7" s="429"/>
      <c r="I7" s="429"/>
      <c r="J7" s="429"/>
      <c r="K7" s="298"/>
    </row>
    <row r="8" spans="2:11" s="1" customFormat="1" ht="12.75" customHeight="1">
      <c r="B8" s="301"/>
      <c r="C8" s="300"/>
      <c r="D8" s="300"/>
      <c r="E8" s="300"/>
      <c r="F8" s="300"/>
      <c r="G8" s="300"/>
      <c r="H8" s="300"/>
      <c r="I8" s="300"/>
      <c r="J8" s="300"/>
      <c r="K8" s="298"/>
    </row>
    <row r="9" spans="2:11" s="1" customFormat="1" ht="15" customHeight="1">
      <c r="B9" s="301"/>
      <c r="C9" s="429" t="s">
        <v>1370</v>
      </c>
      <c r="D9" s="429"/>
      <c r="E9" s="429"/>
      <c r="F9" s="429"/>
      <c r="G9" s="429"/>
      <c r="H9" s="429"/>
      <c r="I9" s="429"/>
      <c r="J9" s="429"/>
      <c r="K9" s="298"/>
    </row>
    <row r="10" spans="2:11" s="1" customFormat="1" ht="15" customHeight="1">
      <c r="B10" s="301"/>
      <c r="C10" s="300"/>
      <c r="D10" s="429" t="s">
        <v>1371</v>
      </c>
      <c r="E10" s="429"/>
      <c r="F10" s="429"/>
      <c r="G10" s="429"/>
      <c r="H10" s="429"/>
      <c r="I10" s="429"/>
      <c r="J10" s="429"/>
      <c r="K10" s="298"/>
    </row>
    <row r="11" spans="2:11" s="1" customFormat="1" ht="15" customHeight="1">
      <c r="B11" s="301"/>
      <c r="C11" s="302"/>
      <c r="D11" s="429" t="s">
        <v>1372</v>
      </c>
      <c r="E11" s="429"/>
      <c r="F11" s="429"/>
      <c r="G11" s="429"/>
      <c r="H11" s="429"/>
      <c r="I11" s="429"/>
      <c r="J11" s="429"/>
      <c r="K11" s="298"/>
    </row>
    <row r="12" spans="2:11" s="1" customFormat="1" ht="15" customHeight="1">
      <c r="B12" s="301"/>
      <c r="C12" s="302"/>
      <c r="D12" s="300"/>
      <c r="E12" s="300"/>
      <c r="F12" s="300"/>
      <c r="G12" s="300"/>
      <c r="H12" s="300"/>
      <c r="I12" s="300"/>
      <c r="J12" s="300"/>
      <c r="K12" s="298"/>
    </row>
    <row r="13" spans="2:11" s="1" customFormat="1" ht="15" customHeight="1">
      <c r="B13" s="301"/>
      <c r="C13" s="302"/>
      <c r="D13" s="303" t="s">
        <v>1373</v>
      </c>
      <c r="E13" s="300"/>
      <c r="F13" s="300"/>
      <c r="G13" s="300"/>
      <c r="H13" s="300"/>
      <c r="I13" s="300"/>
      <c r="J13" s="300"/>
      <c r="K13" s="298"/>
    </row>
    <row r="14" spans="2:11" s="1" customFormat="1" ht="12.75" customHeight="1">
      <c r="B14" s="301"/>
      <c r="C14" s="302"/>
      <c r="D14" s="302"/>
      <c r="E14" s="302"/>
      <c r="F14" s="302"/>
      <c r="G14" s="302"/>
      <c r="H14" s="302"/>
      <c r="I14" s="302"/>
      <c r="J14" s="302"/>
      <c r="K14" s="298"/>
    </row>
    <row r="15" spans="2:11" s="1" customFormat="1" ht="15" customHeight="1">
      <c r="B15" s="301"/>
      <c r="C15" s="302"/>
      <c r="D15" s="429" t="s">
        <v>1374</v>
      </c>
      <c r="E15" s="429"/>
      <c r="F15" s="429"/>
      <c r="G15" s="429"/>
      <c r="H15" s="429"/>
      <c r="I15" s="429"/>
      <c r="J15" s="429"/>
      <c r="K15" s="298"/>
    </row>
    <row r="16" spans="2:11" s="1" customFormat="1" ht="15" customHeight="1">
      <c r="B16" s="301"/>
      <c r="C16" s="302"/>
      <c r="D16" s="429" t="s">
        <v>1375</v>
      </c>
      <c r="E16" s="429"/>
      <c r="F16" s="429"/>
      <c r="G16" s="429"/>
      <c r="H16" s="429"/>
      <c r="I16" s="429"/>
      <c r="J16" s="429"/>
      <c r="K16" s="298"/>
    </row>
    <row r="17" spans="2:11" s="1" customFormat="1" ht="15" customHeight="1">
      <c r="B17" s="301"/>
      <c r="C17" s="302"/>
      <c r="D17" s="429" t="s">
        <v>1376</v>
      </c>
      <c r="E17" s="429"/>
      <c r="F17" s="429"/>
      <c r="G17" s="429"/>
      <c r="H17" s="429"/>
      <c r="I17" s="429"/>
      <c r="J17" s="429"/>
      <c r="K17" s="298"/>
    </row>
    <row r="18" spans="2:11" s="1" customFormat="1" ht="15" customHeight="1">
      <c r="B18" s="301"/>
      <c r="C18" s="302"/>
      <c r="D18" s="302"/>
      <c r="E18" s="304" t="s">
        <v>88</v>
      </c>
      <c r="F18" s="429" t="s">
        <v>1377</v>
      </c>
      <c r="G18" s="429"/>
      <c r="H18" s="429"/>
      <c r="I18" s="429"/>
      <c r="J18" s="429"/>
      <c r="K18" s="298"/>
    </row>
    <row r="19" spans="2:11" s="1" customFormat="1" ht="15" customHeight="1">
      <c r="B19" s="301"/>
      <c r="C19" s="302"/>
      <c r="D19" s="302"/>
      <c r="E19" s="304" t="s">
        <v>1378</v>
      </c>
      <c r="F19" s="429" t="s">
        <v>1379</v>
      </c>
      <c r="G19" s="429"/>
      <c r="H19" s="429"/>
      <c r="I19" s="429"/>
      <c r="J19" s="429"/>
      <c r="K19" s="298"/>
    </row>
    <row r="20" spans="2:11" s="1" customFormat="1" ht="15" customHeight="1">
      <c r="B20" s="301"/>
      <c r="C20" s="302"/>
      <c r="D20" s="302"/>
      <c r="E20" s="304" t="s">
        <v>1380</v>
      </c>
      <c r="F20" s="429" t="s">
        <v>1381</v>
      </c>
      <c r="G20" s="429"/>
      <c r="H20" s="429"/>
      <c r="I20" s="429"/>
      <c r="J20" s="429"/>
      <c r="K20" s="298"/>
    </row>
    <row r="21" spans="2:11" s="1" customFormat="1" ht="15" customHeight="1">
      <c r="B21" s="301"/>
      <c r="C21" s="302"/>
      <c r="D21" s="302"/>
      <c r="E21" s="304" t="s">
        <v>107</v>
      </c>
      <c r="F21" s="429" t="s">
        <v>1382</v>
      </c>
      <c r="G21" s="429"/>
      <c r="H21" s="429"/>
      <c r="I21" s="429"/>
      <c r="J21" s="429"/>
      <c r="K21" s="298"/>
    </row>
    <row r="22" spans="2:11" s="1" customFormat="1" ht="15" customHeight="1">
      <c r="B22" s="301"/>
      <c r="C22" s="302"/>
      <c r="D22" s="302"/>
      <c r="E22" s="304" t="s">
        <v>1383</v>
      </c>
      <c r="F22" s="429" t="s">
        <v>1384</v>
      </c>
      <c r="G22" s="429"/>
      <c r="H22" s="429"/>
      <c r="I22" s="429"/>
      <c r="J22" s="429"/>
      <c r="K22" s="298"/>
    </row>
    <row r="23" spans="2:11" s="1" customFormat="1" ht="15" customHeight="1">
      <c r="B23" s="301"/>
      <c r="C23" s="302"/>
      <c r="D23" s="302"/>
      <c r="E23" s="304" t="s">
        <v>105</v>
      </c>
      <c r="F23" s="429" t="s">
        <v>1385</v>
      </c>
      <c r="G23" s="429"/>
      <c r="H23" s="429"/>
      <c r="I23" s="429"/>
      <c r="J23" s="429"/>
      <c r="K23" s="298"/>
    </row>
    <row r="24" spans="2:11" s="1" customFormat="1" ht="12.75" customHeight="1">
      <c r="B24" s="301"/>
      <c r="C24" s="302"/>
      <c r="D24" s="302"/>
      <c r="E24" s="302"/>
      <c r="F24" s="302"/>
      <c r="G24" s="302"/>
      <c r="H24" s="302"/>
      <c r="I24" s="302"/>
      <c r="J24" s="302"/>
      <c r="K24" s="298"/>
    </row>
    <row r="25" spans="2:11" s="1" customFormat="1" ht="15" customHeight="1">
      <c r="B25" s="301"/>
      <c r="C25" s="429" t="s">
        <v>1386</v>
      </c>
      <c r="D25" s="429"/>
      <c r="E25" s="429"/>
      <c r="F25" s="429"/>
      <c r="G25" s="429"/>
      <c r="H25" s="429"/>
      <c r="I25" s="429"/>
      <c r="J25" s="429"/>
      <c r="K25" s="298"/>
    </row>
    <row r="26" spans="2:11" s="1" customFormat="1" ht="15" customHeight="1">
      <c r="B26" s="301"/>
      <c r="C26" s="429" t="s">
        <v>1387</v>
      </c>
      <c r="D26" s="429"/>
      <c r="E26" s="429"/>
      <c r="F26" s="429"/>
      <c r="G26" s="429"/>
      <c r="H26" s="429"/>
      <c r="I26" s="429"/>
      <c r="J26" s="429"/>
      <c r="K26" s="298"/>
    </row>
    <row r="27" spans="2:11" s="1" customFormat="1" ht="15" customHeight="1">
      <c r="B27" s="301"/>
      <c r="C27" s="300"/>
      <c r="D27" s="429" t="s">
        <v>1388</v>
      </c>
      <c r="E27" s="429"/>
      <c r="F27" s="429"/>
      <c r="G27" s="429"/>
      <c r="H27" s="429"/>
      <c r="I27" s="429"/>
      <c r="J27" s="429"/>
      <c r="K27" s="298"/>
    </row>
    <row r="28" spans="2:11" s="1" customFormat="1" ht="15" customHeight="1">
      <c r="B28" s="301"/>
      <c r="C28" s="302"/>
      <c r="D28" s="429" t="s">
        <v>1389</v>
      </c>
      <c r="E28" s="429"/>
      <c r="F28" s="429"/>
      <c r="G28" s="429"/>
      <c r="H28" s="429"/>
      <c r="I28" s="429"/>
      <c r="J28" s="429"/>
      <c r="K28" s="298"/>
    </row>
    <row r="29" spans="2:11" s="1" customFormat="1" ht="12.75" customHeight="1">
      <c r="B29" s="301"/>
      <c r="C29" s="302"/>
      <c r="D29" s="302"/>
      <c r="E29" s="302"/>
      <c r="F29" s="302"/>
      <c r="G29" s="302"/>
      <c r="H29" s="302"/>
      <c r="I29" s="302"/>
      <c r="J29" s="302"/>
      <c r="K29" s="298"/>
    </row>
    <row r="30" spans="2:11" s="1" customFormat="1" ht="15" customHeight="1">
      <c r="B30" s="301"/>
      <c r="C30" s="302"/>
      <c r="D30" s="429" t="s">
        <v>1390</v>
      </c>
      <c r="E30" s="429"/>
      <c r="F30" s="429"/>
      <c r="G30" s="429"/>
      <c r="H30" s="429"/>
      <c r="I30" s="429"/>
      <c r="J30" s="429"/>
      <c r="K30" s="298"/>
    </row>
    <row r="31" spans="2:11" s="1" customFormat="1" ht="15" customHeight="1">
      <c r="B31" s="301"/>
      <c r="C31" s="302"/>
      <c r="D31" s="429" t="s">
        <v>1391</v>
      </c>
      <c r="E31" s="429"/>
      <c r="F31" s="429"/>
      <c r="G31" s="429"/>
      <c r="H31" s="429"/>
      <c r="I31" s="429"/>
      <c r="J31" s="429"/>
      <c r="K31" s="298"/>
    </row>
    <row r="32" spans="2:11" s="1" customFormat="1" ht="12.75" customHeight="1">
      <c r="B32" s="301"/>
      <c r="C32" s="302"/>
      <c r="D32" s="302"/>
      <c r="E32" s="302"/>
      <c r="F32" s="302"/>
      <c r="G32" s="302"/>
      <c r="H32" s="302"/>
      <c r="I32" s="302"/>
      <c r="J32" s="302"/>
      <c r="K32" s="298"/>
    </row>
    <row r="33" spans="2:11" s="1" customFormat="1" ht="15" customHeight="1">
      <c r="B33" s="301"/>
      <c r="C33" s="302"/>
      <c r="D33" s="429" t="s">
        <v>1392</v>
      </c>
      <c r="E33" s="429"/>
      <c r="F33" s="429"/>
      <c r="G33" s="429"/>
      <c r="H33" s="429"/>
      <c r="I33" s="429"/>
      <c r="J33" s="429"/>
      <c r="K33" s="298"/>
    </row>
    <row r="34" spans="2:11" s="1" customFormat="1" ht="15" customHeight="1">
      <c r="B34" s="301"/>
      <c r="C34" s="302"/>
      <c r="D34" s="429" t="s">
        <v>1393</v>
      </c>
      <c r="E34" s="429"/>
      <c r="F34" s="429"/>
      <c r="G34" s="429"/>
      <c r="H34" s="429"/>
      <c r="I34" s="429"/>
      <c r="J34" s="429"/>
      <c r="K34" s="298"/>
    </row>
    <row r="35" spans="2:11" s="1" customFormat="1" ht="15" customHeight="1">
      <c r="B35" s="301"/>
      <c r="C35" s="302"/>
      <c r="D35" s="429" t="s">
        <v>1394</v>
      </c>
      <c r="E35" s="429"/>
      <c r="F35" s="429"/>
      <c r="G35" s="429"/>
      <c r="H35" s="429"/>
      <c r="I35" s="429"/>
      <c r="J35" s="429"/>
      <c r="K35" s="298"/>
    </row>
    <row r="36" spans="2:11" s="1" customFormat="1" ht="15" customHeight="1">
      <c r="B36" s="301"/>
      <c r="C36" s="302"/>
      <c r="D36" s="300"/>
      <c r="E36" s="303" t="s">
        <v>183</v>
      </c>
      <c r="F36" s="300"/>
      <c r="G36" s="429" t="s">
        <v>1395</v>
      </c>
      <c r="H36" s="429"/>
      <c r="I36" s="429"/>
      <c r="J36" s="429"/>
      <c r="K36" s="298"/>
    </row>
    <row r="37" spans="2:11" s="1" customFormat="1" ht="30.75" customHeight="1">
      <c r="B37" s="301"/>
      <c r="C37" s="302"/>
      <c r="D37" s="300"/>
      <c r="E37" s="303" t="s">
        <v>1396</v>
      </c>
      <c r="F37" s="300"/>
      <c r="G37" s="429" t="s">
        <v>1397</v>
      </c>
      <c r="H37" s="429"/>
      <c r="I37" s="429"/>
      <c r="J37" s="429"/>
      <c r="K37" s="298"/>
    </row>
    <row r="38" spans="2:11" s="1" customFormat="1" ht="15" customHeight="1">
      <c r="B38" s="301"/>
      <c r="C38" s="302"/>
      <c r="D38" s="300"/>
      <c r="E38" s="303" t="s">
        <v>62</v>
      </c>
      <c r="F38" s="300"/>
      <c r="G38" s="429" t="s">
        <v>1398</v>
      </c>
      <c r="H38" s="429"/>
      <c r="I38" s="429"/>
      <c r="J38" s="429"/>
      <c r="K38" s="298"/>
    </row>
    <row r="39" spans="2:11" s="1" customFormat="1" ht="15" customHeight="1">
      <c r="B39" s="301"/>
      <c r="C39" s="302"/>
      <c r="D39" s="300"/>
      <c r="E39" s="303" t="s">
        <v>63</v>
      </c>
      <c r="F39" s="300"/>
      <c r="G39" s="429" t="s">
        <v>1399</v>
      </c>
      <c r="H39" s="429"/>
      <c r="I39" s="429"/>
      <c r="J39" s="429"/>
      <c r="K39" s="298"/>
    </row>
    <row r="40" spans="2:11" s="1" customFormat="1" ht="15" customHeight="1">
      <c r="B40" s="301"/>
      <c r="C40" s="302"/>
      <c r="D40" s="300"/>
      <c r="E40" s="303" t="s">
        <v>184</v>
      </c>
      <c r="F40" s="300"/>
      <c r="G40" s="429" t="s">
        <v>1400</v>
      </c>
      <c r="H40" s="429"/>
      <c r="I40" s="429"/>
      <c r="J40" s="429"/>
      <c r="K40" s="298"/>
    </row>
    <row r="41" spans="2:11" s="1" customFormat="1" ht="15" customHeight="1">
      <c r="B41" s="301"/>
      <c r="C41" s="302"/>
      <c r="D41" s="300"/>
      <c r="E41" s="303" t="s">
        <v>185</v>
      </c>
      <c r="F41" s="300"/>
      <c r="G41" s="429" t="s">
        <v>1401</v>
      </c>
      <c r="H41" s="429"/>
      <c r="I41" s="429"/>
      <c r="J41" s="429"/>
      <c r="K41" s="298"/>
    </row>
    <row r="42" spans="2:11" s="1" customFormat="1" ht="15" customHeight="1">
      <c r="B42" s="301"/>
      <c r="C42" s="302"/>
      <c r="D42" s="300"/>
      <c r="E42" s="303" t="s">
        <v>1402</v>
      </c>
      <c r="F42" s="300"/>
      <c r="G42" s="429" t="s">
        <v>1403</v>
      </c>
      <c r="H42" s="429"/>
      <c r="I42" s="429"/>
      <c r="J42" s="429"/>
      <c r="K42" s="298"/>
    </row>
    <row r="43" spans="2:11" s="1" customFormat="1" ht="15" customHeight="1">
      <c r="B43" s="301"/>
      <c r="C43" s="302"/>
      <c r="D43" s="300"/>
      <c r="E43" s="303"/>
      <c r="F43" s="300"/>
      <c r="G43" s="429" t="s">
        <v>1404</v>
      </c>
      <c r="H43" s="429"/>
      <c r="I43" s="429"/>
      <c r="J43" s="429"/>
      <c r="K43" s="298"/>
    </row>
    <row r="44" spans="2:11" s="1" customFormat="1" ht="15" customHeight="1">
      <c r="B44" s="301"/>
      <c r="C44" s="302"/>
      <c r="D44" s="300"/>
      <c r="E44" s="303" t="s">
        <v>1405</v>
      </c>
      <c r="F44" s="300"/>
      <c r="G44" s="429" t="s">
        <v>1406</v>
      </c>
      <c r="H44" s="429"/>
      <c r="I44" s="429"/>
      <c r="J44" s="429"/>
      <c r="K44" s="298"/>
    </row>
    <row r="45" spans="2:11" s="1" customFormat="1" ht="15" customHeight="1">
      <c r="B45" s="301"/>
      <c r="C45" s="302"/>
      <c r="D45" s="300"/>
      <c r="E45" s="303" t="s">
        <v>187</v>
      </c>
      <c r="F45" s="300"/>
      <c r="G45" s="429" t="s">
        <v>1407</v>
      </c>
      <c r="H45" s="429"/>
      <c r="I45" s="429"/>
      <c r="J45" s="429"/>
      <c r="K45" s="298"/>
    </row>
    <row r="46" spans="2:11" s="1" customFormat="1" ht="12.75" customHeight="1">
      <c r="B46" s="301"/>
      <c r="C46" s="302"/>
      <c r="D46" s="300"/>
      <c r="E46" s="300"/>
      <c r="F46" s="300"/>
      <c r="G46" s="300"/>
      <c r="H46" s="300"/>
      <c r="I46" s="300"/>
      <c r="J46" s="300"/>
      <c r="K46" s="298"/>
    </row>
    <row r="47" spans="2:11" s="1" customFormat="1" ht="15" customHeight="1">
      <c r="B47" s="301"/>
      <c r="C47" s="302"/>
      <c r="D47" s="429" t="s">
        <v>1408</v>
      </c>
      <c r="E47" s="429"/>
      <c r="F47" s="429"/>
      <c r="G47" s="429"/>
      <c r="H47" s="429"/>
      <c r="I47" s="429"/>
      <c r="J47" s="429"/>
      <c r="K47" s="298"/>
    </row>
    <row r="48" spans="2:11" s="1" customFormat="1" ht="15" customHeight="1">
      <c r="B48" s="301"/>
      <c r="C48" s="302"/>
      <c r="D48" s="302"/>
      <c r="E48" s="429" t="s">
        <v>1409</v>
      </c>
      <c r="F48" s="429"/>
      <c r="G48" s="429"/>
      <c r="H48" s="429"/>
      <c r="I48" s="429"/>
      <c r="J48" s="429"/>
      <c r="K48" s="298"/>
    </row>
    <row r="49" spans="2:11" s="1" customFormat="1" ht="15" customHeight="1">
      <c r="B49" s="301"/>
      <c r="C49" s="302"/>
      <c r="D49" s="302"/>
      <c r="E49" s="429" t="s">
        <v>1410</v>
      </c>
      <c r="F49" s="429"/>
      <c r="G49" s="429"/>
      <c r="H49" s="429"/>
      <c r="I49" s="429"/>
      <c r="J49" s="429"/>
      <c r="K49" s="298"/>
    </row>
    <row r="50" spans="2:11" s="1" customFormat="1" ht="15" customHeight="1">
      <c r="B50" s="301"/>
      <c r="C50" s="302"/>
      <c r="D50" s="302"/>
      <c r="E50" s="429" t="s">
        <v>1411</v>
      </c>
      <c r="F50" s="429"/>
      <c r="G50" s="429"/>
      <c r="H50" s="429"/>
      <c r="I50" s="429"/>
      <c r="J50" s="429"/>
      <c r="K50" s="298"/>
    </row>
    <row r="51" spans="2:11" s="1" customFormat="1" ht="15" customHeight="1">
      <c r="B51" s="301"/>
      <c r="C51" s="302"/>
      <c r="D51" s="429" t="s">
        <v>1412</v>
      </c>
      <c r="E51" s="429"/>
      <c r="F51" s="429"/>
      <c r="G51" s="429"/>
      <c r="H51" s="429"/>
      <c r="I51" s="429"/>
      <c r="J51" s="429"/>
      <c r="K51" s="298"/>
    </row>
    <row r="52" spans="2:11" s="1" customFormat="1" ht="25.5" customHeight="1">
      <c r="B52" s="297"/>
      <c r="C52" s="430" t="s">
        <v>1413</v>
      </c>
      <c r="D52" s="430"/>
      <c r="E52" s="430"/>
      <c r="F52" s="430"/>
      <c r="G52" s="430"/>
      <c r="H52" s="430"/>
      <c r="I52" s="430"/>
      <c r="J52" s="430"/>
      <c r="K52" s="298"/>
    </row>
    <row r="53" spans="2:11" s="1" customFormat="1" ht="5.25" customHeight="1">
      <c r="B53" s="297"/>
      <c r="C53" s="299"/>
      <c r="D53" s="299"/>
      <c r="E53" s="299"/>
      <c r="F53" s="299"/>
      <c r="G53" s="299"/>
      <c r="H53" s="299"/>
      <c r="I53" s="299"/>
      <c r="J53" s="299"/>
      <c r="K53" s="298"/>
    </row>
    <row r="54" spans="2:11" s="1" customFormat="1" ht="15" customHeight="1">
      <c r="B54" s="297"/>
      <c r="C54" s="429" t="s">
        <v>1414</v>
      </c>
      <c r="D54" s="429"/>
      <c r="E54" s="429"/>
      <c r="F54" s="429"/>
      <c r="G54" s="429"/>
      <c r="H54" s="429"/>
      <c r="I54" s="429"/>
      <c r="J54" s="429"/>
      <c r="K54" s="298"/>
    </row>
    <row r="55" spans="2:11" s="1" customFormat="1" ht="15" customHeight="1">
      <c r="B55" s="297"/>
      <c r="C55" s="429" t="s">
        <v>1415</v>
      </c>
      <c r="D55" s="429"/>
      <c r="E55" s="429"/>
      <c r="F55" s="429"/>
      <c r="G55" s="429"/>
      <c r="H55" s="429"/>
      <c r="I55" s="429"/>
      <c r="J55" s="429"/>
      <c r="K55" s="298"/>
    </row>
    <row r="56" spans="2:11" s="1" customFormat="1" ht="12.75" customHeight="1">
      <c r="B56" s="297"/>
      <c r="C56" s="300"/>
      <c r="D56" s="300"/>
      <c r="E56" s="300"/>
      <c r="F56" s="300"/>
      <c r="G56" s="300"/>
      <c r="H56" s="300"/>
      <c r="I56" s="300"/>
      <c r="J56" s="300"/>
      <c r="K56" s="298"/>
    </row>
    <row r="57" spans="2:11" s="1" customFormat="1" ht="15" customHeight="1">
      <c r="B57" s="297"/>
      <c r="C57" s="429" t="s">
        <v>1416</v>
      </c>
      <c r="D57" s="429"/>
      <c r="E57" s="429"/>
      <c r="F57" s="429"/>
      <c r="G57" s="429"/>
      <c r="H57" s="429"/>
      <c r="I57" s="429"/>
      <c r="J57" s="429"/>
      <c r="K57" s="298"/>
    </row>
    <row r="58" spans="2:11" s="1" customFormat="1" ht="15" customHeight="1">
      <c r="B58" s="297"/>
      <c r="C58" s="302"/>
      <c r="D58" s="429" t="s">
        <v>1417</v>
      </c>
      <c r="E58" s="429"/>
      <c r="F58" s="429"/>
      <c r="G58" s="429"/>
      <c r="H58" s="429"/>
      <c r="I58" s="429"/>
      <c r="J58" s="429"/>
      <c r="K58" s="298"/>
    </row>
    <row r="59" spans="2:11" s="1" customFormat="1" ht="15" customHeight="1">
      <c r="B59" s="297"/>
      <c r="C59" s="302"/>
      <c r="D59" s="429" t="s">
        <v>1418</v>
      </c>
      <c r="E59" s="429"/>
      <c r="F59" s="429"/>
      <c r="G59" s="429"/>
      <c r="H59" s="429"/>
      <c r="I59" s="429"/>
      <c r="J59" s="429"/>
      <c r="K59" s="298"/>
    </row>
    <row r="60" spans="2:11" s="1" customFormat="1" ht="15" customHeight="1">
      <c r="B60" s="297"/>
      <c r="C60" s="302"/>
      <c r="D60" s="429" t="s">
        <v>1419</v>
      </c>
      <c r="E60" s="429"/>
      <c r="F60" s="429"/>
      <c r="G60" s="429"/>
      <c r="H60" s="429"/>
      <c r="I60" s="429"/>
      <c r="J60" s="429"/>
      <c r="K60" s="298"/>
    </row>
    <row r="61" spans="2:11" s="1" customFormat="1" ht="15" customHeight="1">
      <c r="B61" s="297"/>
      <c r="C61" s="302"/>
      <c r="D61" s="429" t="s">
        <v>1420</v>
      </c>
      <c r="E61" s="429"/>
      <c r="F61" s="429"/>
      <c r="G61" s="429"/>
      <c r="H61" s="429"/>
      <c r="I61" s="429"/>
      <c r="J61" s="429"/>
      <c r="K61" s="298"/>
    </row>
    <row r="62" spans="2:11" s="1" customFormat="1" ht="15" customHeight="1">
      <c r="B62" s="297"/>
      <c r="C62" s="302"/>
      <c r="D62" s="431" t="s">
        <v>1421</v>
      </c>
      <c r="E62" s="431"/>
      <c r="F62" s="431"/>
      <c r="G62" s="431"/>
      <c r="H62" s="431"/>
      <c r="I62" s="431"/>
      <c r="J62" s="431"/>
      <c r="K62" s="298"/>
    </row>
    <row r="63" spans="2:11" s="1" customFormat="1" ht="15" customHeight="1">
      <c r="B63" s="297"/>
      <c r="C63" s="302"/>
      <c r="D63" s="429" t="s">
        <v>1422</v>
      </c>
      <c r="E63" s="429"/>
      <c r="F63" s="429"/>
      <c r="G63" s="429"/>
      <c r="H63" s="429"/>
      <c r="I63" s="429"/>
      <c r="J63" s="429"/>
      <c r="K63" s="298"/>
    </row>
    <row r="64" spans="2:11" s="1" customFormat="1" ht="12.75" customHeight="1">
      <c r="B64" s="297"/>
      <c r="C64" s="302"/>
      <c r="D64" s="302"/>
      <c r="E64" s="305"/>
      <c r="F64" s="302"/>
      <c r="G64" s="302"/>
      <c r="H64" s="302"/>
      <c r="I64" s="302"/>
      <c r="J64" s="302"/>
      <c r="K64" s="298"/>
    </row>
    <row r="65" spans="2:11" s="1" customFormat="1" ht="15" customHeight="1">
      <c r="B65" s="297"/>
      <c r="C65" s="302"/>
      <c r="D65" s="429" t="s">
        <v>1423</v>
      </c>
      <c r="E65" s="429"/>
      <c r="F65" s="429"/>
      <c r="G65" s="429"/>
      <c r="H65" s="429"/>
      <c r="I65" s="429"/>
      <c r="J65" s="429"/>
      <c r="K65" s="298"/>
    </row>
    <row r="66" spans="2:11" s="1" customFormat="1" ht="15" customHeight="1">
      <c r="B66" s="297"/>
      <c r="C66" s="302"/>
      <c r="D66" s="431" t="s">
        <v>1424</v>
      </c>
      <c r="E66" s="431"/>
      <c r="F66" s="431"/>
      <c r="G66" s="431"/>
      <c r="H66" s="431"/>
      <c r="I66" s="431"/>
      <c r="J66" s="431"/>
      <c r="K66" s="298"/>
    </row>
    <row r="67" spans="2:11" s="1" customFormat="1" ht="15" customHeight="1">
      <c r="B67" s="297"/>
      <c r="C67" s="302"/>
      <c r="D67" s="429" t="s">
        <v>1425</v>
      </c>
      <c r="E67" s="429"/>
      <c r="F67" s="429"/>
      <c r="G67" s="429"/>
      <c r="H67" s="429"/>
      <c r="I67" s="429"/>
      <c r="J67" s="429"/>
      <c r="K67" s="298"/>
    </row>
    <row r="68" spans="2:11" s="1" customFormat="1" ht="15" customHeight="1">
      <c r="B68" s="297"/>
      <c r="C68" s="302"/>
      <c r="D68" s="429" t="s">
        <v>1426</v>
      </c>
      <c r="E68" s="429"/>
      <c r="F68" s="429"/>
      <c r="G68" s="429"/>
      <c r="H68" s="429"/>
      <c r="I68" s="429"/>
      <c r="J68" s="429"/>
      <c r="K68" s="298"/>
    </row>
    <row r="69" spans="2:11" s="1" customFormat="1" ht="15" customHeight="1">
      <c r="B69" s="297"/>
      <c r="C69" s="302"/>
      <c r="D69" s="429" t="s">
        <v>1427</v>
      </c>
      <c r="E69" s="429"/>
      <c r="F69" s="429"/>
      <c r="G69" s="429"/>
      <c r="H69" s="429"/>
      <c r="I69" s="429"/>
      <c r="J69" s="429"/>
      <c r="K69" s="298"/>
    </row>
    <row r="70" spans="2:11" s="1" customFormat="1" ht="15" customHeight="1">
      <c r="B70" s="297"/>
      <c r="C70" s="302"/>
      <c r="D70" s="429" t="s">
        <v>1428</v>
      </c>
      <c r="E70" s="429"/>
      <c r="F70" s="429"/>
      <c r="G70" s="429"/>
      <c r="H70" s="429"/>
      <c r="I70" s="429"/>
      <c r="J70" s="429"/>
      <c r="K70" s="298"/>
    </row>
    <row r="71" spans="2:11" s="1" customFormat="1" ht="12.75" customHeight="1">
      <c r="B71" s="306"/>
      <c r="C71" s="307"/>
      <c r="D71" s="307"/>
      <c r="E71" s="307"/>
      <c r="F71" s="307"/>
      <c r="G71" s="307"/>
      <c r="H71" s="307"/>
      <c r="I71" s="307"/>
      <c r="J71" s="307"/>
      <c r="K71" s="308"/>
    </row>
    <row r="72" spans="2:11" s="1" customFormat="1" ht="18.75" customHeight="1">
      <c r="B72" s="309"/>
      <c r="C72" s="309"/>
      <c r="D72" s="309"/>
      <c r="E72" s="309"/>
      <c r="F72" s="309"/>
      <c r="G72" s="309"/>
      <c r="H72" s="309"/>
      <c r="I72" s="309"/>
      <c r="J72" s="309"/>
      <c r="K72" s="310"/>
    </row>
    <row r="73" spans="2:11" s="1" customFormat="1" ht="18.75" customHeight="1">
      <c r="B73" s="310"/>
      <c r="C73" s="310"/>
      <c r="D73" s="310"/>
      <c r="E73" s="310"/>
      <c r="F73" s="310"/>
      <c r="G73" s="310"/>
      <c r="H73" s="310"/>
      <c r="I73" s="310"/>
      <c r="J73" s="310"/>
      <c r="K73" s="310"/>
    </row>
    <row r="74" spans="2:11" s="1" customFormat="1" ht="7.5" customHeight="1">
      <c r="B74" s="311"/>
      <c r="C74" s="312"/>
      <c r="D74" s="312"/>
      <c r="E74" s="312"/>
      <c r="F74" s="312"/>
      <c r="G74" s="312"/>
      <c r="H74" s="312"/>
      <c r="I74" s="312"/>
      <c r="J74" s="312"/>
      <c r="K74" s="313"/>
    </row>
    <row r="75" spans="2:11" s="1" customFormat="1" ht="45" customHeight="1">
      <c r="B75" s="314"/>
      <c r="C75" s="424" t="s">
        <v>1429</v>
      </c>
      <c r="D75" s="424"/>
      <c r="E75" s="424"/>
      <c r="F75" s="424"/>
      <c r="G75" s="424"/>
      <c r="H75" s="424"/>
      <c r="I75" s="424"/>
      <c r="J75" s="424"/>
      <c r="K75" s="315"/>
    </row>
    <row r="76" spans="2:11" s="1" customFormat="1" ht="17.25" customHeight="1">
      <c r="B76" s="314"/>
      <c r="C76" s="316" t="s">
        <v>1430</v>
      </c>
      <c r="D76" s="316"/>
      <c r="E76" s="316"/>
      <c r="F76" s="316" t="s">
        <v>1431</v>
      </c>
      <c r="G76" s="317"/>
      <c r="H76" s="316" t="s">
        <v>63</v>
      </c>
      <c r="I76" s="316" t="s">
        <v>66</v>
      </c>
      <c r="J76" s="316" t="s">
        <v>1432</v>
      </c>
      <c r="K76" s="315"/>
    </row>
    <row r="77" spans="2:11" s="1" customFormat="1" ht="17.25" customHeight="1">
      <c r="B77" s="314"/>
      <c r="C77" s="318" t="s">
        <v>1433</v>
      </c>
      <c r="D77" s="318"/>
      <c r="E77" s="318"/>
      <c r="F77" s="319" t="s">
        <v>1434</v>
      </c>
      <c r="G77" s="320"/>
      <c r="H77" s="318"/>
      <c r="I77" s="318"/>
      <c r="J77" s="318" t="s">
        <v>1435</v>
      </c>
      <c r="K77" s="315"/>
    </row>
    <row r="78" spans="2:11" s="1" customFormat="1" ht="5.25" customHeight="1">
      <c r="B78" s="314"/>
      <c r="C78" s="321"/>
      <c r="D78" s="321"/>
      <c r="E78" s="321"/>
      <c r="F78" s="321"/>
      <c r="G78" s="322"/>
      <c r="H78" s="321"/>
      <c r="I78" s="321"/>
      <c r="J78" s="321"/>
      <c r="K78" s="315"/>
    </row>
    <row r="79" spans="2:11" s="1" customFormat="1" ht="15" customHeight="1">
      <c r="B79" s="314"/>
      <c r="C79" s="303" t="s">
        <v>62</v>
      </c>
      <c r="D79" s="321"/>
      <c r="E79" s="321"/>
      <c r="F79" s="323" t="s">
        <v>1436</v>
      </c>
      <c r="G79" s="322"/>
      <c r="H79" s="303" t="s">
        <v>1437</v>
      </c>
      <c r="I79" s="303" t="s">
        <v>1438</v>
      </c>
      <c r="J79" s="303">
        <v>20</v>
      </c>
      <c r="K79" s="315"/>
    </row>
    <row r="80" spans="2:11" s="1" customFormat="1" ht="15" customHeight="1">
      <c r="B80" s="314"/>
      <c r="C80" s="303" t="s">
        <v>1439</v>
      </c>
      <c r="D80" s="303"/>
      <c r="E80" s="303"/>
      <c r="F80" s="323" t="s">
        <v>1436</v>
      </c>
      <c r="G80" s="322"/>
      <c r="H80" s="303" t="s">
        <v>1440</v>
      </c>
      <c r="I80" s="303" t="s">
        <v>1438</v>
      </c>
      <c r="J80" s="303">
        <v>120</v>
      </c>
      <c r="K80" s="315"/>
    </row>
    <row r="81" spans="2:11" s="1" customFormat="1" ht="15" customHeight="1">
      <c r="B81" s="324"/>
      <c r="C81" s="303" t="s">
        <v>1441</v>
      </c>
      <c r="D81" s="303"/>
      <c r="E81" s="303"/>
      <c r="F81" s="323" t="s">
        <v>1442</v>
      </c>
      <c r="G81" s="322"/>
      <c r="H81" s="303" t="s">
        <v>1443</v>
      </c>
      <c r="I81" s="303" t="s">
        <v>1438</v>
      </c>
      <c r="J81" s="303">
        <v>50</v>
      </c>
      <c r="K81" s="315"/>
    </row>
    <row r="82" spans="2:11" s="1" customFormat="1" ht="15" customHeight="1">
      <c r="B82" s="324"/>
      <c r="C82" s="303" t="s">
        <v>1444</v>
      </c>
      <c r="D82" s="303"/>
      <c r="E82" s="303"/>
      <c r="F82" s="323" t="s">
        <v>1436</v>
      </c>
      <c r="G82" s="322"/>
      <c r="H82" s="303" t="s">
        <v>1445</v>
      </c>
      <c r="I82" s="303" t="s">
        <v>1446</v>
      </c>
      <c r="J82" s="303"/>
      <c r="K82" s="315"/>
    </row>
    <row r="83" spans="2:11" s="1" customFormat="1" ht="15" customHeight="1">
      <c r="B83" s="324"/>
      <c r="C83" s="325" t="s">
        <v>1447</v>
      </c>
      <c r="D83" s="325"/>
      <c r="E83" s="325"/>
      <c r="F83" s="326" t="s">
        <v>1442</v>
      </c>
      <c r="G83" s="325"/>
      <c r="H83" s="325" t="s">
        <v>1448</v>
      </c>
      <c r="I83" s="325" t="s">
        <v>1438</v>
      </c>
      <c r="J83" s="325">
        <v>15</v>
      </c>
      <c r="K83" s="315"/>
    </row>
    <row r="84" spans="2:11" s="1" customFormat="1" ht="15" customHeight="1">
      <c r="B84" s="324"/>
      <c r="C84" s="325" t="s">
        <v>1449</v>
      </c>
      <c r="D84" s="325"/>
      <c r="E84" s="325"/>
      <c r="F84" s="326" t="s">
        <v>1442</v>
      </c>
      <c r="G84" s="325"/>
      <c r="H84" s="325" t="s">
        <v>1450</v>
      </c>
      <c r="I84" s="325" t="s">
        <v>1438</v>
      </c>
      <c r="J84" s="325">
        <v>15</v>
      </c>
      <c r="K84" s="315"/>
    </row>
    <row r="85" spans="2:11" s="1" customFormat="1" ht="15" customHeight="1">
      <c r="B85" s="324"/>
      <c r="C85" s="325" t="s">
        <v>1451</v>
      </c>
      <c r="D85" s="325"/>
      <c r="E85" s="325"/>
      <c r="F85" s="326" t="s">
        <v>1442</v>
      </c>
      <c r="G85" s="325"/>
      <c r="H85" s="325" t="s">
        <v>1452</v>
      </c>
      <c r="I85" s="325" t="s">
        <v>1438</v>
      </c>
      <c r="J85" s="325">
        <v>20</v>
      </c>
      <c r="K85" s="315"/>
    </row>
    <row r="86" spans="2:11" s="1" customFormat="1" ht="15" customHeight="1">
      <c r="B86" s="324"/>
      <c r="C86" s="325" t="s">
        <v>1453</v>
      </c>
      <c r="D86" s="325"/>
      <c r="E86" s="325"/>
      <c r="F86" s="326" t="s">
        <v>1442</v>
      </c>
      <c r="G86" s="325"/>
      <c r="H86" s="325" t="s">
        <v>1454</v>
      </c>
      <c r="I86" s="325" t="s">
        <v>1438</v>
      </c>
      <c r="J86" s="325">
        <v>20</v>
      </c>
      <c r="K86" s="315"/>
    </row>
    <row r="87" spans="2:11" s="1" customFormat="1" ht="15" customHeight="1">
      <c r="B87" s="324"/>
      <c r="C87" s="303" t="s">
        <v>1455</v>
      </c>
      <c r="D87" s="303"/>
      <c r="E87" s="303"/>
      <c r="F87" s="323" t="s">
        <v>1442</v>
      </c>
      <c r="G87" s="322"/>
      <c r="H87" s="303" t="s">
        <v>1456</v>
      </c>
      <c r="I87" s="303" t="s">
        <v>1438</v>
      </c>
      <c r="J87" s="303">
        <v>50</v>
      </c>
      <c r="K87" s="315"/>
    </row>
    <row r="88" spans="2:11" s="1" customFormat="1" ht="15" customHeight="1">
      <c r="B88" s="324"/>
      <c r="C88" s="303" t="s">
        <v>1457</v>
      </c>
      <c r="D88" s="303"/>
      <c r="E88" s="303"/>
      <c r="F88" s="323" t="s">
        <v>1442</v>
      </c>
      <c r="G88" s="322"/>
      <c r="H88" s="303" t="s">
        <v>1458</v>
      </c>
      <c r="I88" s="303" t="s">
        <v>1438</v>
      </c>
      <c r="J88" s="303">
        <v>20</v>
      </c>
      <c r="K88" s="315"/>
    </row>
    <row r="89" spans="2:11" s="1" customFormat="1" ht="15" customHeight="1">
      <c r="B89" s="324"/>
      <c r="C89" s="303" t="s">
        <v>1459</v>
      </c>
      <c r="D89" s="303"/>
      <c r="E89" s="303"/>
      <c r="F89" s="323" t="s">
        <v>1442</v>
      </c>
      <c r="G89" s="322"/>
      <c r="H89" s="303" t="s">
        <v>1460</v>
      </c>
      <c r="I89" s="303" t="s">
        <v>1438</v>
      </c>
      <c r="J89" s="303">
        <v>20</v>
      </c>
      <c r="K89" s="315"/>
    </row>
    <row r="90" spans="2:11" s="1" customFormat="1" ht="15" customHeight="1">
      <c r="B90" s="324"/>
      <c r="C90" s="303" t="s">
        <v>1461</v>
      </c>
      <c r="D90" s="303"/>
      <c r="E90" s="303"/>
      <c r="F90" s="323" t="s">
        <v>1442</v>
      </c>
      <c r="G90" s="322"/>
      <c r="H90" s="303" t="s">
        <v>1462</v>
      </c>
      <c r="I90" s="303" t="s">
        <v>1438</v>
      </c>
      <c r="J90" s="303">
        <v>50</v>
      </c>
      <c r="K90" s="315"/>
    </row>
    <row r="91" spans="2:11" s="1" customFormat="1" ht="15" customHeight="1">
      <c r="B91" s="324"/>
      <c r="C91" s="303" t="s">
        <v>1463</v>
      </c>
      <c r="D91" s="303"/>
      <c r="E91" s="303"/>
      <c r="F91" s="323" t="s">
        <v>1442</v>
      </c>
      <c r="G91" s="322"/>
      <c r="H91" s="303" t="s">
        <v>1463</v>
      </c>
      <c r="I91" s="303" t="s">
        <v>1438</v>
      </c>
      <c r="J91" s="303">
        <v>50</v>
      </c>
      <c r="K91" s="315"/>
    </row>
    <row r="92" spans="2:11" s="1" customFormat="1" ht="15" customHeight="1">
      <c r="B92" s="324"/>
      <c r="C92" s="303" t="s">
        <v>1464</v>
      </c>
      <c r="D92" s="303"/>
      <c r="E92" s="303"/>
      <c r="F92" s="323" t="s">
        <v>1442</v>
      </c>
      <c r="G92" s="322"/>
      <c r="H92" s="303" t="s">
        <v>1465</v>
      </c>
      <c r="I92" s="303" t="s">
        <v>1438</v>
      </c>
      <c r="J92" s="303">
        <v>255</v>
      </c>
      <c r="K92" s="315"/>
    </row>
    <row r="93" spans="2:11" s="1" customFormat="1" ht="15" customHeight="1">
      <c r="B93" s="324"/>
      <c r="C93" s="303" t="s">
        <v>1466</v>
      </c>
      <c r="D93" s="303"/>
      <c r="E93" s="303"/>
      <c r="F93" s="323" t="s">
        <v>1436</v>
      </c>
      <c r="G93" s="322"/>
      <c r="H93" s="303" t="s">
        <v>1467</v>
      </c>
      <c r="I93" s="303" t="s">
        <v>1468</v>
      </c>
      <c r="J93" s="303"/>
      <c r="K93" s="315"/>
    </row>
    <row r="94" spans="2:11" s="1" customFormat="1" ht="15" customHeight="1">
      <c r="B94" s="324"/>
      <c r="C94" s="303" t="s">
        <v>1469</v>
      </c>
      <c r="D94" s="303"/>
      <c r="E94" s="303"/>
      <c r="F94" s="323" t="s">
        <v>1436</v>
      </c>
      <c r="G94" s="322"/>
      <c r="H94" s="303" t="s">
        <v>1470</v>
      </c>
      <c r="I94" s="303" t="s">
        <v>1471</v>
      </c>
      <c r="J94" s="303"/>
      <c r="K94" s="315"/>
    </row>
    <row r="95" spans="2:11" s="1" customFormat="1" ht="15" customHeight="1">
      <c r="B95" s="324"/>
      <c r="C95" s="303" t="s">
        <v>1472</v>
      </c>
      <c r="D95" s="303"/>
      <c r="E95" s="303"/>
      <c r="F95" s="323" t="s">
        <v>1436</v>
      </c>
      <c r="G95" s="322"/>
      <c r="H95" s="303" t="s">
        <v>1472</v>
      </c>
      <c r="I95" s="303" t="s">
        <v>1471</v>
      </c>
      <c r="J95" s="303"/>
      <c r="K95" s="315"/>
    </row>
    <row r="96" spans="2:11" s="1" customFormat="1" ht="15" customHeight="1">
      <c r="B96" s="324"/>
      <c r="C96" s="303" t="s">
        <v>47</v>
      </c>
      <c r="D96" s="303"/>
      <c r="E96" s="303"/>
      <c r="F96" s="323" t="s">
        <v>1436</v>
      </c>
      <c r="G96" s="322"/>
      <c r="H96" s="303" t="s">
        <v>1473</v>
      </c>
      <c r="I96" s="303" t="s">
        <v>1471</v>
      </c>
      <c r="J96" s="303"/>
      <c r="K96" s="315"/>
    </row>
    <row r="97" spans="2:11" s="1" customFormat="1" ht="15" customHeight="1">
      <c r="B97" s="324"/>
      <c r="C97" s="303" t="s">
        <v>57</v>
      </c>
      <c r="D97" s="303"/>
      <c r="E97" s="303"/>
      <c r="F97" s="323" t="s">
        <v>1436</v>
      </c>
      <c r="G97" s="322"/>
      <c r="H97" s="303" t="s">
        <v>1474</v>
      </c>
      <c r="I97" s="303" t="s">
        <v>1471</v>
      </c>
      <c r="J97" s="303"/>
      <c r="K97" s="315"/>
    </row>
    <row r="98" spans="2:11" s="1" customFormat="1" ht="15" customHeight="1">
      <c r="B98" s="327"/>
      <c r="C98" s="328"/>
      <c r="D98" s="328"/>
      <c r="E98" s="328"/>
      <c r="F98" s="328"/>
      <c r="G98" s="328"/>
      <c r="H98" s="328"/>
      <c r="I98" s="328"/>
      <c r="J98" s="328"/>
      <c r="K98" s="329"/>
    </row>
    <row r="99" spans="2:11" s="1" customFormat="1" ht="18.75" customHeight="1">
      <c r="B99" s="330"/>
      <c r="C99" s="331"/>
      <c r="D99" s="331"/>
      <c r="E99" s="331"/>
      <c r="F99" s="331"/>
      <c r="G99" s="331"/>
      <c r="H99" s="331"/>
      <c r="I99" s="331"/>
      <c r="J99" s="331"/>
      <c r="K99" s="330"/>
    </row>
    <row r="100" spans="2:11" s="1" customFormat="1" ht="18.75" customHeight="1">
      <c r="B100" s="310"/>
      <c r="C100" s="310"/>
      <c r="D100" s="310"/>
      <c r="E100" s="310"/>
      <c r="F100" s="310"/>
      <c r="G100" s="310"/>
      <c r="H100" s="310"/>
      <c r="I100" s="310"/>
      <c r="J100" s="310"/>
      <c r="K100" s="310"/>
    </row>
    <row r="101" spans="2:11" s="1" customFormat="1" ht="7.5" customHeight="1">
      <c r="B101" s="311"/>
      <c r="C101" s="312"/>
      <c r="D101" s="312"/>
      <c r="E101" s="312"/>
      <c r="F101" s="312"/>
      <c r="G101" s="312"/>
      <c r="H101" s="312"/>
      <c r="I101" s="312"/>
      <c r="J101" s="312"/>
      <c r="K101" s="313"/>
    </row>
    <row r="102" spans="2:11" s="1" customFormat="1" ht="45" customHeight="1">
      <c r="B102" s="314"/>
      <c r="C102" s="424" t="s">
        <v>1475</v>
      </c>
      <c r="D102" s="424"/>
      <c r="E102" s="424"/>
      <c r="F102" s="424"/>
      <c r="G102" s="424"/>
      <c r="H102" s="424"/>
      <c r="I102" s="424"/>
      <c r="J102" s="424"/>
      <c r="K102" s="315"/>
    </row>
    <row r="103" spans="2:11" s="1" customFormat="1" ht="17.25" customHeight="1">
      <c r="B103" s="314"/>
      <c r="C103" s="316" t="s">
        <v>1430</v>
      </c>
      <c r="D103" s="316"/>
      <c r="E103" s="316"/>
      <c r="F103" s="316" t="s">
        <v>1431</v>
      </c>
      <c r="G103" s="317"/>
      <c r="H103" s="316" t="s">
        <v>63</v>
      </c>
      <c r="I103" s="316" t="s">
        <v>66</v>
      </c>
      <c r="J103" s="316" t="s">
        <v>1432</v>
      </c>
      <c r="K103" s="315"/>
    </row>
    <row r="104" spans="2:11" s="1" customFormat="1" ht="17.25" customHeight="1">
      <c r="B104" s="314"/>
      <c r="C104" s="318" t="s">
        <v>1433</v>
      </c>
      <c r="D104" s="318"/>
      <c r="E104" s="318"/>
      <c r="F104" s="319" t="s">
        <v>1434</v>
      </c>
      <c r="G104" s="320"/>
      <c r="H104" s="318"/>
      <c r="I104" s="318"/>
      <c r="J104" s="318" t="s">
        <v>1435</v>
      </c>
      <c r="K104" s="315"/>
    </row>
    <row r="105" spans="2:11" s="1" customFormat="1" ht="5.25" customHeight="1">
      <c r="B105" s="314"/>
      <c r="C105" s="316"/>
      <c r="D105" s="316"/>
      <c r="E105" s="316"/>
      <c r="F105" s="316"/>
      <c r="G105" s="332"/>
      <c r="H105" s="316"/>
      <c r="I105" s="316"/>
      <c r="J105" s="316"/>
      <c r="K105" s="315"/>
    </row>
    <row r="106" spans="2:11" s="1" customFormat="1" ht="15" customHeight="1">
      <c r="B106" s="314"/>
      <c r="C106" s="303" t="s">
        <v>62</v>
      </c>
      <c r="D106" s="321"/>
      <c r="E106" s="321"/>
      <c r="F106" s="323" t="s">
        <v>1436</v>
      </c>
      <c r="G106" s="332"/>
      <c r="H106" s="303" t="s">
        <v>1476</v>
      </c>
      <c r="I106" s="303" t="s">
        <v>1438</v>
      </c>
      <c r="J106" s="303">
        <v>20</v>
      </c>
      <c r="K106" s="315"/>
    </row>
    <row r="107" spans="2:11" s="1" customFormat="1" ht="15" customHeight="1">
      <c r="B107" s="314"/>
      <c r="C107" s="303" t="s">
        <v>1439</v>
      </c>
      <c r="D107" s="303"/>
      <c r="E107" s="303"/>
      <c r="F107" s="323" t="s">
        <v>1436</v>
      </c>
      <c r="G107" s="303"/>
      <c r="H107" s="303" t="s">
        <v>1476</v>
      </c>
      <c r="I107" s="303" t="s">
        <v>1438</v>
      </c>
      <c r="J107" s="303">
        <v>120</v>
      </c>
      <c r="K107" s="315"/>
    </row>
    <row r="108" spans="2:11" s="1" customFormat="1" ht="15" customHeight="1">
      <c r="B108" s="324"/>
      <c r="C108" s="303" t="s">
        <v>1441</v>
      </c>
      <c r="D108" s="303"/>
      <c r="E108" s="303"/>
      <c r="F108" s="323" t="s">
        <v>1442</v>
      </c>
      <c r="G108" s="303"/>
      <c r="H108" s="303" t="s">
        <v>1476</v>
      </c>
      <c r="I108" s="303" t="s">
        <v>1438</v>
      </c>
      <c r="J108" s="303">
        <v>50</v>
      </c>
      <c r="K108" s="315"/>
    </row>
    <row r="109" spans="2:11" s="1" customFormat="1" ht="15" customHeight="1">
      <c r="B109" s="324"/>
      <c r="C109" s="303" t="s">
        <v>1444</v>
      </c>
      <c r="D109" s="303"/>
      <c r="E109" s="303"/>
      <c r="F109" s="323" t="s">
        <v>1436</v>
      </c>
      <c r="G109" s="303"/>
      <c r="H109" s="303" t="s">
        <v>1476</v>
      </c>
      <c r="I109" s="303" t="s">
        <v>1446</v>
      </c>
      <c r="J109" s="303"/>
      <c r="K109" s="315"/>
    </row>
    <row r="110" spans="2:11" s="1" customFormat="1" ht="15" customHeight="1">
      <c r="B110" s="324"/>
      <c r="C110" s="303" t="s">
        <v>1455</v>
      </c>
      <c r="D110" s="303"/>
      <c r="E110" s="303"/>
      <c r="F110" s="323" t="s">
        <v>1442</v>
      </c>
      <c r="G110" s="303"/>
      <c r="H110" s="303" t="s">
        <v>1476</v>
      </c>
      <c r="I110" s="303" t="s">
        <v>1438</v>
      </c>
      <c r="J110" s="303">
        <v>50</v>
      </c>
      <c r="K110" s="315"/>
    </row>
    <row r="111" spans="2:11" s="1" customFormat="1" ht="15" customHeight="1">
      <c r="B111" s="324"/>
      <c r="C111" s="303" t="s">
        <v>1463</v>
      </c>
      <c r="D111" s="303"/>
      <c r="E111" s="303"/>
      <c r="F111" s="323" t="s">
        <v>1442</v>
      </c>
      <c r="G111" s="303"/>
      <c r="H111" s="303" t="s">
        <v>1476</v>
      </c>
      <c r="I111" s="303" t="s">
        <v>1438</v>
      </c>
      <c r="J111" s="303">
        <v>50</v>
      </c>
      <c r="K111" s="315"/>
    </row>
    <row r="112" spans="2:11" s="1" customFormat="1" ht="15" customHeight="1">
      <c r="B112" s="324"/>
      <c r="C112" s="303" t="s">
        <v>1461</v>
      </c>
      <c r="D112" s="303"/>
      <c r="E112" s="303"/>
      <c r="F112" s="323" t="s">
        <v>1442</v>
      </c>
      <c r="G112" s="303"/>
      <c r="H112" s="303" t="s">
        <v>1476</v>
      </c>
      <c r="I112" s="303" t="s">
        <v>1438</v>
      </c>
      <c r="J112" s="303">
        <v>50</v>
      </c>
      <c r="K112" s="315"/>
    </row>
    <row r="113" spans="2:11" s="1" customFormat="1" ht="15" customHeight="1">
      <c r="B113" s="324"/>
      <c r="C113" s="303" t="s">
        <v>62</v>
      </c>
      <c r="D113" s="303"/>
      <c r="E113" s="303"/>
      <c r="F113" s="323" t="s">
        <v>1436</v>
      </c>
      <c r="G113" s="303"/>
      <c r="H113" s="303" t="s">
        <v>1477</v>
      </c>
      <c r="I113" s="303" t="s">
        <v>1438</v>
      </c>
      <c r="J113" s="303">
        <v>20</v>
      </c>
      <c r="K113" s="315"/>
    </row>
    <row r="114" spans="2:11" s="1" customFormat="1" ht="15" customHeight="1">
      <c r="B114" s="324"/>
      <c r="C114" s="303" t="s">
        <v>1478</v>
      </c>
      <c r="D114" s="303"/>
      <c r="E114" s="303"/>
      <c r="F114" s="323" t="s">
        <v>1436</v>
      </c>
      <c r="G114" s="303"/>
      <c r="H114" s="303" t="s">
        <v>1479</v>
      </c>
      <c r="I114" s="303" t="s">
        <v>1438</v>
      </c>
      <c r="J114" s="303">
        <v>120</v>
      </c>
      <c r="K114" s="315"/>
    </row>
    <row r="115" spans="2:11" s="1" customFormat="1" ht="15" customHeight="1">
      <c r="B115" s="324"/>
      <c r="C115" s="303" t="s">
        <v>47</v>
      </c>
      <c r="D115" s="303"/>
      <c r="E115" s="303"/>
      <c r="F115" s="323" t="s">
        <v>1436</v>
      </c>
      <c r="G115" s="303"/>
      <c r="H115" s="303" t="s">
        <v>1480</v>
      </c>
      <c r="I115" s="303" t="s">
        <v>1471</v>
      </c>
      <c r="J115" s="303"/>
      <c r="K115" s="315"/>
    </row>
    <row r="116" spans="2:11" s="1" customFormat="1" ht="15" customHeight="1">
      <c r="B116" s="324"/>
      <c r="C116" s="303" t="s">
        <v>57</v>
      </c>
      <c r="D116" s="303"/>
      <c r="E116" s="303"/>
      <c r="F116" s="323" t="s">
        <v>1436</v>
      </c>
      <c r="G116" s="303"/>
      <c r="H116" s="303" t="s">
        <v>1481</v>
      </c>
      <c r="I116" s="303" t="s">
        <v>1471</v>
      </c>
      <c r="J116" s="303"/>
      <c r="K116" s="315"/>
    </row>
    <row r="117" spans="2:11" s="1" customFormat="1" ht="15" customHeight="1">
      <c r="B117" s="324"/>
      <c r="C117" s="303" t="s">
        <v>66</v>
      </c>
      <c r="D117" s="303"/>
      <c r="E117" s="303"/>
      <c r="F117" s="323" t="s">
        <v>1436</v>
      </c>
      <c r="G117" s="303"/>
      <c r="H117" s="303" t="s">
        <v>1482</v>
      </c>
      <c r="I117" s="303" t="s">
        <v>1483</v>
      </c>
      <c r="J117" s="303"/>
      <c r="K117" s="315"/>
    </row>
    <row r="118" spans="2:11" s="1" customFormat="1" ht="15" customHeight="1">
      <c r="B118" s="327"/>
      <c r="C118" s="333"/>
      <c r="D118" s="333"/>
      <c r="E118" s="333"/>
      <c r="F118" s="333"/>
      <c r="G118" s="333"/>
      <c r="H118" s="333"/>
      <c r="I118" s="333"/>
      <c r="J118" s="333"/>
      <c r="K118" s="329"/>
    </row>
    <row r="119" spans="2:11" s="1" customFormat="1" ht="18.75" customHeight="1">
      <c r="B119" s="334"/>
      <c r="C119" s="300"/>
      <c r="D119" s="300"/>
      <c r="E119" s="300"/>
      <c r="F119" s="335"/>
      <c r="G119" s="300"/>
      <c r="H119" s="300"/>
      <c r="I119" s="300"/>
      <c r="J119" s="300"/>
      <c r="K119" s="334"/>
    </row>
    <row r="120" spans="2:11" s="1" customFormat="1" ht="18.75" customHeight="1">
      <c r="B120" s="310"/>
      <c r="C120" s="310"/>
      <c r="D120" s="310"/>
      <c r="E120" s="310"/>
      <c r="F120" s="310"/>
      <c r="G120" s="310"/>
      <c r="H120" s="310"/>
      <c r="I120" s="310"/>
      <c r="J120" s="310"/>
      <c r="K120" s="310"/>
    </row>
    <row r="121" spans="2:11" s="1" customFormat="1" ht="7.5" customHeight="1">
      <c r="B121" s="336"/>
      <c r="C121" s="337"/>
      <c r="D121" s="337"/>
      <c r="E121" s="337"/>
      <c r="F121" s="337"/>
      <c r="G121" s="337"/>
      <c r="H121" s="337"/>
      <c r="I121" s="337"/>
      <c r="J121" s="337"/>
      <c r="K121" s="338"/>
    </row>
    <row r="122" spans="2:11" s="1" customFormat="1" ht="45" customHeight="1">
      <c r="B122" s="339"/>
      <c r="C122" s="425" t="s">
        <v>1484</v>
      </c>
      <c r="D122" s="425"/>
      <c r="E122" s="425"/>
      <c r="F122" s="425"/>
      <c r="G122" s="425"/>
      <c r="H122" s="425"/>
      <c r="I122" s="425"/>
      <c r="J122" s="425"/>
      <c r="K122" s="340"/>
    </row>
    <row r="123" spans="2:11" s="1" customFormat="1" ht="17.25" customHeight="1">
      <c r="B123" s="341"/>
      <c r="C123" s="316" t="s">
        <v>1430</v>
      </c>
      <c r="D123" s="316"/>
      <c r="E123" s="316"/>
      <c r="F123" s="316" t="s">
        <v>1431</v>
      </c>
      <c r="G123" s="317"/>
      <c r="H123" s="316" t="s">
        <v>63</v>
      </c>
      <c r="I123" s="316" t="s">
        <v>66</v>
      </c>
      <c r="J123" s="316" t="s">
        <v>1432</v>
      </c>
      <c r="K123" s="342"/>
    </row>
    <row r="124" spans="2:11" s="1" customFormat="1" ht="17.25" customHeight="1">
      <c r="B124" s="341"/>
      <c r="C124" s="318" t="s">
        <v>1433</v>
      </c>
      <c r="D124" s="318"/>
      <c r="E124" s="318"/>
      <c r="F124" s="319" t="s">
        <v>1434</v>
      </c>
      <c r="G124" s="320"/>
      <c r="H124" s="318"/>
      <c r="I124" s="318"/>
      <c r="J124" s="318" t="s">
        <v>1435</v>
      </c>
      <c r="K124" s="342"/>
    </row>
    <row r="125" spans="2:11" s="1" customFormat="1" ht="5.25" customHeight="1">
      <c r="B125" s="343"/>
      <c r="C125" s="321"/>
      <c r="D125" s="321"/>
      <c r="E125" s="321"/>
      <c r="F125" s="321"/>
      <c r="G125" s="303"/>
      <c r="H125" s="321"/>
      <c r="I125" s="321"/>
      <c r="J125" s="321"/>
      <c r="K125" s="344"/>
    </row>
    <row r="126" spans="2:11" s="1" customFormat="1" ht="15" customHeight="1">
      <c r="B126" s="343"/>
      <c r="C126" s="303" t="s">
        <v>1439</v>
      </c>
      <c r="D126" s="321"/>
      <c r="E126" s="321"/>
      <c r="F126" s="323" t="s">
        <v>1436</v>
      </c>
      <c r="G126" s="303"/>
      <c r="H126" s="303" t="s">
        <v>1476</v>
      </c>
      <c r="I126" s="303" t="s">
        <v>1438</v>
      </c>
      <c r="J126" s="303">
        <v>120</v>
      </c>
      <c r="K126" s="345"/>
    </row>
    <row r="127" spans="2:11" s="1" customFormat="1" ht="15" customHeight="1">
      <c r="B127" s="343"/>
      <c r="C127" s="303" t="s">
        <v>1485</v>
      </c>
      <c r="D127" s="303"/>
      <c r="E127" s="303"/>
      <c r="F127" s="323" t="s">
        <v>1436</v>
      </c>
      <c r="G127" s="303"/>
      <c r="H127" s="303" t="s">
        <v>1486</v>
      </c>
      <c r="I127" s="303" t="s">
        <v>1438</v>
      </c>
      <c r="J127" s="303" t="s">
        <v>1487</v>
      </c>
      <c r="K127" s="345"/>
    </row>
    <row r="128" spans="2:11" s="1" customFormat="1" ht="15" customHeight="1">
      <c r="B128" s="343"/>
      <c r="C128" s="303" t="s">
        <v>105</v>
      </c>
      <c r="D128" s="303"/>
      <c r="E128" s="303"/>
      <c r="F128" s="323" t="s">
        <v>1436</v>
      </c>
      <c r="G128" s="303"/>
      <c r="H128" s="303" t="s">
        <v>1488</v>
      </c>
      <c r="I128" s="303" t="s">
        <v>1438</v>
      </c>
      <c r="J128" s="303" t="s">
        <v>1487</v>
      </c>
      <c r="K128" s="345"/>
    </row>
    <row r="129" spans="2:11" s="1" customFormat="1" ht="15" customHeight="1">
      <c r="B129" s="343"/>
      <c r="C129" s="303" t="s">
        <v>1447</v>
      </c>
      <c r="D129" s="303"/>
      <c r="E129" s="303"/>
      <c r="F129" s="323" t="s">
        <v>1442</v>
      </c>
      <c r="G129" s="303"/>
      <c r="H129" s="303" t="s">
        <v>1448</v>
      </c>
      <c r="I129" s="303" t="s">
        <v>1438</v>
      </c>
      <c r="J129" s="303">
        <v>15</v>
      </c>
      <c r="K129" s="345"/>
    </row>
    <row r="130" spans="2:11" s="1" customFormat="1" ht="15" customHeight="1">
      <c r="B130" s="343"/>
      <c r="C130" s="325" t="s">
        <v>1449</v>
      </c>
      <c r="D130" s="325"/>
      <c r="E130" s="325"/>
      <c r="F130" s="326" t="s">
        <v>1442</v>
      </c>
      <c r="G130" s="325"/>
      <c r="H130" s="325" t="s">
        <v>1450</v>
      </c>
      <c r="I130" s="325" t="s">
        <v>1438</v>
      </c>
      <c r="J130" s="325">
        <v>15</v>
      </c>
      <c r="K130" s="345"/>
    </row>
    <row r="131" spans="2:11" s="1" customFormat="1" ht="15" customHeight="1">
      <c r="B131" s="343"/>
      <c r="C131" s="325" t="s">
        <v>1451</v>
      </c>
      <c r="D131" s="325"/>
      <c r="E131" s="325"/>
      <c r="F131" s="326" t="s">
        <v>1442</v>
      </c>
      <c r="G131" s="325"/>
      <c r="H131" s="325" t="s">
        <v>1452</v>
      </c>
      <c r="I131" s="325" t="s">
        <v>1438</v>
      </c>
      <c r="J131" s="325">
        <v>20</v>
      </c>
      <c r="K131" s="345"/>
    </row>
    <row r="132" spans="2:11" s="1" customFormat="1" ht="15" customHeight="1">
      <c r="B132" s="343"/>
      <c r="C132" s="325" t="s">
        <v>1453</v>
      </c>
      <c r="D132" s="325"/>
      <c r="E132" s="325"/>
      <c r="F132" s="326" t="s">
        <v>1442</v>
      </c>
      <c r="G132" s="325"/>
      <c r="H132" s="325" t="s">
        <v>1454</v>
      </c>
      <c r="I132" s="325" t="s">
        <v>1438</v>
      </c>
      <c r="J132" s="325">
        <v>20</v>
      </c>
      <c r="K132" s="345"/>
    </row>
    <row r="133" spans="2:11" s="1" customFormat="1" ht="15" customHeight="1">
      <c r="B133" s="343"/>
      <c r="C133" s="303" t="s">
        <v>1441</v>
      </c>
      <c r="D133" s="303"/>
      <c r="E133" s="303"/>
      <c r="F133" s="323" t="s">
        <v>1442</v>
      </c>
      <c r="G133" s="303"/>
      <c r="H133" s="303" t="s">
        <v>1476</v>
      </c>
      <c r="I133" s="303" t="s">
        <v>1438</v>
      </c>
      <c r="J133" s="303">
        <v>50</v>
      </c>
      <c r="K133" s="345"/>
    </row>
    <row r="134" spans="2:11" s="1" customFormat="1" ht="15" customHeight="1">
      <c r="B134" s="343"/>
      <c r="C134" s="303" t="s">
        <v>1455</v>
      </c>
      <c r="D134" s="303"/>
      <c r="E134" s="303"/>
      <c r="F134" s="323" t="s">
        <v>1442</v>
      </c>
      <c r="G134" s="303"/>
      <c r="H134" s="303" t="s">
        <v>1476</v>
      </c>
      <c r="I134" s="303" t="s">
        <v>1438</v>
      </c>
      <c r="J134" s="303">
        <v>50</v>
      </c>
      <c r="K134" s="345"/>
    </row>
    <row r="135" spans="2:11" s="1" customFormat="1" ht="15" customHeight="1">
      <c r="B135" s="343"/>
      <c r="C135" s="303" t="s">
        <v>1461</v>
      </c>
      <c r="D135" s="303"/>
      <c r="E135" s="303"/>
      <c r="F135" s="323" t="s">
        <v>1442</v>
      </c>
      <c r="G135" s="303"/>
      <c r="H135" s="303" t="s">
        <v>1476</v>
      </c>
      <c r="I135" s="303" t="s">
        <v>1438</v>
      </c>
      <c r="J135" s="303">
        <v>50</v>
      </c>
      <c r="K135" s="345"/>
    </row>
    <row r="136" spans="2:11" s="1" customFormat="1" ht="15" customHeight="1">
      <c r="B136" s="343"/>
      <c r="C136" s="303" t="s">
        <v>1463</v>
      </c>
      <c r="D136" s="303"/>
      <c r="E136" s="303"/>
      <c r="F136" s="323" t="s">
        <v>1442</v>
      </c>
      <c r="G136" s="303"/>
      <c r="H136" s="303" t="s">
        <v>1476</v>
      </c>
      <c r="I136" s="303" t="s">
        <v>1438</v>
      </c>
      <c r="J136" s="303">
        <v>50</v>
      </c>
      <c r="K136" s="345"/>
    </row>
    <row r="137" spans="2:11" s="1" customFormat="1" ht="15" customHeight="1">
      <c r="B137" s="343"/>
      <c r="C137" s="303" t="s">
        <v>1464</v>
      </c>
      <c r="D137" s="303"/>
      <c r="E137" s="303"/>
      <c r="F137" s="323" t="s">
        <v>1442</v>
      </c>
      <c r="G137" s="303"/>
      <c r="H137" s="303" t="s">
        <v>1489</v>
      </c>
      <c r="I137" s="303" t="s">
        <v>1438</v>
      </c>
      <c r="J137" s="303">
        <v>255</v>
      </c>
      <c r="K137" s="345"/>
    </row>
    <row r="138" spans="2:11" s="1" customFormat="1" ht="15" customHeight="1">
      <c r="B138" s="343"/>
      <c r="C138" s="303" t="s">
        <v>1466</v>
      </c>
      <c r="D138" s="303"/>
      <c r="E138" s="303"/>
      <c r="F138" s="323" t="s">
        <v>1436</v>
      </c>
      <c r="G138" s="303"/>
      <c r="H138" s="303" t="s">
        <v>1490</v>
      </c>
      <c r="I138" s="303" t="s">
        <v>1468</v>
      </c>
      <c r="J138" s="303"/>
      <c r="K138" s="345"/>
    </row>
    <row r="139" spans="2:11" s="1" customFormat="1" ht="15" customHeight="1">
      <c r="B139" s="343"/>
      <c r="C139" s="303" t="s">
        <v>1469</v>
      </c>
      <c r="D139" s="303"/>
      <c r="E139" s="303"/>
      <c r="F139" s="323" t="s">
        <v>1436</v>
      </c>
      <c r="G139" s="303"/>
      <c r="H139" s="303" t="s">
        <v>1491</v>
      </c>
      <c r="I139" s="303" t="s">
        <v>1471</v>
      </c>
      <c r="J139" s="303"/>
      <c r="K139" s="345"/>
    </row>
    <row r="140" spans="2:11" s="1" customFormat="1" ht="15" customHeight="1">
      <c r="B140" s="343"/>
      <c r="C140" s="303" t="s">
        <v>1472</v>
      </c>
      <c r="D140" s="303"/>
      <c r="E140" s="303"/>
      <c r="F140" s="323" t="s">
        <v>1436</v>
      </c>
      <c r="G140" s="303"/>
      <c r="H140" s="303" t="s">
        <v>1472</v>
      </c>
      <c r="I140" s="303" t="s">
        <v>1471</v>
      </c>
      <c r="J140" s="303"/>
      <c r="K140" s="345"/>
    </row>
    <row r="141" spans="2:11" s="1" customFormat="1" ht="15" customHeight="1">
      <c r="B141" s="343"/>
      <c r="C141" s="303" t="s">
        <v>47</v>
      </c>
      <c r="D141" s="303"/>
      <c r="E141" s="303"/>
      <c r="F141" s="323" t="s">
        <v>1436</v>
      </c>
      <c r="G141" s="303"/>
      <c r="H141" s="303" t="s">
        <v>1492</v>
      </c>
      <c r="I141" s="303" t="s">
        <v>1471</v>
      </c>
      <c r="J141" s="303"/>
      <c r="K141" s="345"/>
    </row>
    <row r="142" spans="2:11" s="1" customFormat="1" ht="15" customHeight="1">
      <c r="B142" s="343"/>
      <c r="C142" s="303" t="s">
        <v>1493</v>
      </c>
      <c r="D142" s="303"/>
      <c r="E142" s="303"/>
      <c r="F142" s="323" t="s">
        <v>1436</v>
      </c>
      <c r="G142" s="303"/>
      <c r="H142" s="303" t="s">
        <v>1494</v>
      </c>
      <c r="I142" s="303" t="s">
        <v>1471</v>
      </c>
      <c r="J142" s="303"/>
      <c r="K142" s="345"/>
    </row>
    <row r="143" spans="2:11" s="1" customFormat="1" ht="15" customHeight="1">
      <c r="B143" s="346"/>
      <c r="C143" s="347"/>
      <c r="D143" s="347"/>
      <c r="E143" s="347"/>
      <c r="F143" s="347"/>
      <c r="G143" s="347"/>
      <c r="H143" s="347"/>
      <c r="I143" s="347"/>
      <c r="J143" s="347"/>
      <c r="K143" s="348"/>
    </row>
    <row r="144" spans="2:11" s="1" customFormat="1" ht="18.75" customHeight="1">
      <c r="B144" s="300"/>
      <c r="C144" s="300"/>
      <c r="D144" s="300"/>
      <c r="E144" s="300"/>
      <c r="F144" s="335"/>
      <c r="G144" s="300"/>
      <c r="H144" s="300"/>
      <c r="I144" s="300"/>
      <c r="J144" s="300"/>
      <c r="K144" s="300"/>
    </row>
    <row r="145" spans="2:11" s="1" customFormat="1" ht="18.75" customHeight="1">
      <c r="B145" s="310"/>
      <c r="C145" s="310"/>
      <c r="D145" s="310"/>
      <c r="E145" s="310"/>
      <c r="F145" s="310"/>
      <c r="G145" s="310"/>
      <c r="H145" s="310"/>
      <c r="I145" s="310"/>
      <c r="J145" s="310"/>
      <c r="K145" s="310"/>
    </row>
    <row r="146" spans="2:11" s="1" customFormat="1" ht="7.5" customHeight="1">
      <c r="B146" s="311"/>
      <c r="C146" s="312"/>
      <c r="D146" s="312"/>
      <c r="E146" s="312"/>
      <c r="F146" s="312"/>
      <c r="G146" s="312"/>
      <c r="H146" s="312"/>
      <c r="I146" s="312"/>
      <c r="J146" s="312"/>
      <c r="K146" s="313"/>
    </row>
    <row r="147" spans="2:11" s="1" customFormat="1" ht="45" customHeight="1">
      <c r="B147" s="314"/>
      <c r="C147" s="424" t="s">
        <v>1495</v>
      </c>
      <c r="D147" s="424"/>
      <c r="E147" s="424"/>
      <c r="F147" s="424"/>
      <c r="G147" s="424"/>
      <c r="H147" s="424"/>
      <c r="I147" s="424"/>
      <c r="J147" s="424"/>
      <c r="K147" s="315"/>
    </row>
    <row r="148" spans="2:11" s="1" customFormat="1" ht="17.25" customHeight="1">
      <c r="B148" s="314"/>
      <c r="C148" s="316" t="s">
        <v>1430</v>
      </c>
      <c r="D148" s="316"/>
      <c r="E148" s="316"/>
      <c r="F148" s="316" t="s">
        <v>1431</v>
      </c>
      <c r="G148" s="317"/>
      <c r="H148" s="316" t="s">
        <v>63</v>
      </c>
      <c r="I148" s="316" t="s">
        <v>66</v>
      </c>
      <c r="J148" s="316" t="s">
        <v>1432</v>
      </c>
      <c r="K148" s="315"/>
    </row>
    <row r="149" spans="2:11" s="1" customFormat="1" ht="17.25" customHeight="1">
      <c r="B149" s="314"/>
      <c r="C149" s="318" t="s">
        <v>1433</v>
      </c>
      <c r="D149" s="318"/>
      <c r="E149" s="318"/>
      <c r="F149" s="319" t="s">
        <v>1434</v>
      </c>
      <c r="G149" s="320"/>
      <c r="H149" s="318"/>
      <c r="I149" s="318"/>
      <c r="J149" s="318" t="s">
        <v>1435</v>
      </c>
      <c r="K149" s="315"/>
    </row>
    <row r="150" spans="2:11" s="1" customFormat="1" ht="5.25" customHeight="1">
      <c r="B150" s="324"/>
      <c r="C150" s="321"/>
      <c r="D150" s="321"/>
      <c r="E150" s="321"/>
      <c r="F150" s="321"/>
      <c r="G150" s="322"/>
      <c r="H150" s="321"/>
      <c r="I150" s="321"/>
      <c r="J150" s="321"/>
      <c r="K150" s="345"/>
    </row>
    <row r="151" spans="2:11" s="1" customFormat="1" ht="15" customHeight="1">
      <c r="B151" s="324"/>
      <c r="C151" s="349" t="s">
        <v>1439</v>
      </c>
      <c r="D151" s="303"/>
      <c r="E151" s="303"/>
      <c r="F151" s="350" t="s">
        <v>1436</v>
      </c>
      <c r="G151" s="303"/>
      <c r="H151" s="349" t="s">
        <v>1476</v>
      </c>
      <c r="I151" s="349" t="s">
        <v>1438</v>
      </c>
      <c r="J151" s="349">
        <v>120</v>
      </c>
      <c r="K151" s="345"/>
    </row>
    <row r="152" spans="2:11" s="1" customFormat="1" ht="15" customHeight="1">
      <c r="B152" s="324"/>
      <c r="C152" s="349" t="s">
        <v>1485</v>
      </c>
      <c r="D152" s="303"/>
      <c r="E152" s="303"/>
      <c r="F152" s="350" t="s">
        <v>1436</v>
      </c>
      <c r="G152" s="303"/>
      <c r="H152" s="349" t="s">
        <v>1496</v>
      </c>
      <c r="I152" s="349" t="s">
        <v>1438</v>
      </c>
      <c r="J152" s="349" t="s">
        <v>1487</v>
      </c>
      <c r="K152" s="345"/>
    </row>
    <row r="153" spans="2:11" s="1" customFormat="1" ht="15" customHeight="1">
      <c r="B153" s="324"/>
      <c r="C153" s="349" t="s">
        <v>105</v>
      </c>
      <c r="D153" s="303"/>
      <c r="E153" s="303"/>
      <c r="F153" s="350" t="s">
        <v>1436</v>
      </c>
      <c r="G153" s="303"/>
      <c r="H153" s="349" t="s">
        <v>1497</v>
      </c>
      <c r="I153" s="349" t="s">
        <v>1438</v>
      </c>
      <c r="J153" s="349" t="s">
        <v>1487</v>
      </c>
      <c r="K153" s="345"/>
    </row>
    <row r="154" spans="2:11" s="1" customFormat="1" ht="15" customHeight="1">
      <c r="B154" s="324"/>
      <c r="C154" s="349" t="s">
        <v>1441</v>
      </c>
      <c r="D154" s="303"/>
      <c r="E154" s="303"/>
      <c r="F154" s="350" t="s">
        <v>1442</v>
      </c>
      <c r="G154" s="303"/>
      <c r="H154" s="349" t="s">
        <v>1476</v>
      </c>
      <c r="I154" s="349" t="s">
        <v>1438</v>
      </c>
      <c r="J154" s="349">
        <v>50</v>
      </c>
      <c r="K154" s="345"/>
    </row>
    <row r="155" spans="2:11" s="1" customFormat="1" ht="15" customHeight="1">
      <c r="B155" s="324"/>
      <c r="C155" s="349" t="s">
        <v>1444</v>
      </c>
      <c r="D155" s="303"/>
      <c r="E155" s="303"/>
      <c r="F155" s="350" t="s">
        <v>1436</v>
      </c>
      <c r="G155" s="303"/>
      <c r="H155" s="349" t="s">
        <v>1476</v>
      </c>
      <c r="I155" s="349" t="s">
        <v>1446</v>
      </c>
      <c r="J155" s="349"/>
      <c r="K155" s="345"/>
    </row>
    <row r="156" spans="2:11" s="1" customFormat="1" ht="15" customHeight="1">
      <c r="B156" s="324"/>
      <c r="C156" s="349" t="s">
        <v>1455</v>
      </c>
      <c r="D156" s="303"/>
      <c r="E156" s="303"/>
      <c r="F156" s="350" t="s">
        <v>1442</v>
      </c>
      <c r="G156" s="303"/>
      <c r="H156" s="349" t="s">
        <v>1476</v>
      </c>
      <c r="I156" s="349" t="s">
        <v>1438</v>
      </c>
      <c r="J156" s="349">
        <v>50</v>
      </c>
      <c r="K156" s="345"/>
    </row>
    <row r="157" spans="2:11" s="1" customFormat="1" ht="15" customHeight="1">
      <c r="B157" s="324"/>
      <c r="C157" s="349" t="s">
        <v>1463</v>
      </c>
      <c r="D157" s="303"/>
      <c r="E157" s="303"/>
      <c r="F157" s="350" t="s">
        <v>1442</v>
      </c>
      <c r="G157" s="303"/>
      <c r="H157" s="349" t="s">
        <v>1476</v>
      </c>
      <c r="I157" s="349" t="s">
        <v>1438</v>
      </c>
      <c r="J157" s="349">
        <v>50</v>
      </c>
      <c r="K157" s="345"/>
    </row>
    <row r="158" spans="2:11" s="1" customFormat="1" ht="15" customHeight="1">
      <c r="B158" s="324"/>
      <c r="C158" s="349" t="s">
        <v>1461</v>
      </c>
      <c r="D158" s="303"/>
      <c r="E158" s="303"/>
      <c r="F158" s="350" t="s">
        <v>1442</v>
      </c>
      <c r="G158" s="303"/>
      <c r="H158" s="349" t="s">
        <v>1476</v>
      </c>
      <c r="I158" s="349" t="s">
        <v>1438</v>
      </c>
      <c r="J158" s="349">
        <v>50</v>
      </c>
      <c r="K158" s="345"/>
    </row>
    <row r="159" spans="2:11" s="1" customFormat="1" ht="15" customHeight="1">
      <c r="B159" s="324"/>
      <c r="C159" s="349" t="s">
        <v>168</v>
      </c>
      <c r="D159" s="303"/>
      <c r="E159" s="303"/>
      <c r="F159" s="350" t="s">
        <v>1436</v>
      </c>
      <c r="G159" s="303"/>
      <c r="H159" s="349" t="s">
        <v>1498</v>
      </c>
      <c r="I159" s="349" t="s">
        <v>1438</v>
      </c>
      <c r="J159" s="349" t="s">
        <v>1499</v>
      </c>
      <c r="K159" s="345"/>
    </row>
    <row r="160" spans="2:11" s="1" customFormat="1" ht="15" customHeight="1">
      <c r="B160" s="324"/>
      <c r="C160" s="349" t="s">
        <v>1500</v>
      </c>
      <c r="D160" s="303"/>
      <c r="E160" s="303"/>
      <c r="F160" s="350" t="s">
        <v>1436</v>
      </c>
      <c r="G160" s="303"/>
      <c r="H160" s="349" t="s">
        <v>1501</v>
      </c>
      <c r="I160" s="349" t="s">
        <v>1471</v>
      </c>
      <c r="J160" s="349"/>
      <c r="K160" s="345"/>
    </row>
    <row r="161" spans="2:11" s="1" customFormat="1" ht="15" customHeight="1">
      <c r="B161" s="351"/>
      <c r="C161" s="333"/>
      <c r="D161" s="333"/>
      <c r="E161" s="333"/>
      <c r="F161" s="333"/>
      <c r="G161" s="333"/>
      <c r="H161" s="333"/>
      <c r="I161" s="333"/>
      <c r="J161" s="333"/>
      <c r="K161" s="352"/>
    </row>
    <row r="162" spans="2:11" s="1" customFormat="1" ht="18.75" customHeight="1">
      <c r="B162" s="300"/>
      <c r="C162" s="303"/>
      <c r="D162" s="303"/>
      <c r="E162" s="303"/>
      <c r="F162" s="323"/>
      <c r="G162" s="303"/>
      <c r="H162" s="303"/>
      <c r="I162" s="303"/>
      <c r="J162" s="303"/>
      <c r="K162" s="300"/>
    </row>
    <row r="163" spans="2:11" s="1" customFormat="1" ht="18.75" customHeight="1">
      <c r="B163" s="310"/>
      <c r="C163" s="310"/>
      <c r="D163" s="310"/>
      <c r="E163" s="310"/>
      <c r="F163" s="310"/>
      <c r="G163" s="310"/>
      <c r="H163" s="310"/>
      <c r="I163" s="310"/>
      <c r="J163" s="310"/>
      <c r="K163" s="310"/>
    </row>
    <row r="164" spans="2:11" s="1" customFormat="1" ht="7.5" customHeight="1">
      <c r="B164" s="292"/>
      <c r="C164" s="293"/>
      <c r="D164" s="293"/>
      <c r="E164" s="293"/>
      <c r="F164" s="293"/>
      <c r="G164" s="293"/>
      <c r="H164" s="293"/>
      <c r="I164" s="293"/>
      <c r="J164" s="293"/>
      <c r="K164" s="294"/>
    </row>
    <row r="165" spans="2:11" s="1" customFormat="1" ht="45" customHeight="1">
      <c r="B165" s="295"/>
      <c r="C165" s="425" t="s">
        <v>1502</v>
      </c>
      <c r="D165" s="425"/>
      <c r="E165" s="425"/>
      <c r="F165" s="425"/>
      <c r="G165" s="425"/>
      <c r="H165" s="425"/>
      <c r="I165" s="425"/>
      <c r="J165" s="425"/>
      <c r="K165" s="296"/>
    </row>
    <row r="166" spans="2:11" s="1" customFormat="1" ht="17.25" customHeight="1">
      <c r="B166" s="295"/>
      <c r="C166" s="316" t="s">
        <v>1430</v>
      </c>
      <c r="D166" s="316"/>
      <c r="E166" s="316"/>
      <c r="F166" s="316" t="s">
        <v>1431</v>
      </c>
      <c r="G166" s="353"/>
      <c r="H166" s="354" t="s">
        <v>63</v>
      </c>
      <c r="I166" s="354" t="s">
        <v>66</v>
      </c>
      <c r="J166" s="316" t="s">
        <v>1432</v>
      </c>
      <c r="K166" s="296"/>
    </row>
    <row r="167" spans="2:11" s="1" customFormat="1" ht="17.25" customHeight="1">
      <c r="B167" s="297"/>
      <c r="C167" s="318" t="s">
        <v>1433</v>
      </c>
      <c r="D167" s="318"/>
      <c r="E167" s="318"/>
      <c r="F167" s="319" t="s">
        <v>1434</v>
      </c>
      <c r="G167" s="355"/>
      <c r="H167" s="356"/>
      <c r="I167" s="356"/>
      <c r="J167" s="318" t="s">
        <v>1435</v>
      </c>
      <c r="K167" s="298"/>
    </row>
    <row r="168" spans="2:11" s="1" customFormat="1" ht="5.25" customHeight="1">
      <c r="B168" s="324"/>
      <c r="C168" s="321"/>
      <c r="D168" s="321"/>
      <c r="E168" s="321"/>
      <c r="F168" s="321"/>
      <c r="G168" s="322"/>
      <c r="H168" s="321"/>
      <c r="I168" s="321"/>
      <c r="J168" s="321"/>
      <c r="K168" s="345"/>
    </row>
    <row r="169" spans="2:11" s="1" customFormat="1" ht="15" customHeight="1">
      <c r="B169" s="324"/>
      <c r="C169" s="303" t="s">
        <v>1439</v>
      </c>
      <c r="D169" s="303"/>
      <c r="E169" s="303"/>
      <c r="F169" s="323" t="s">
        <v>1436</v>
      </c>
      <c r="G169" s="303"/>
      <c r="H169" s="303" t="s">
        <v>1476</v>
      </c>
      <c r="I169" s="303" t="s">
        <v>1438</v>
      </c>
      <c r="J169" s="303">
        <v>120</v>
      </c>
      <c r="K169" s="345"/>
    </row>
    <row r="170" spans="2:11" s="1" customFormat="1" ht="15" customHeight="1">
      <c r="B170" s="324"/>
      <c r="C170" s="303" t="s">
        <v>1485</v>
      </c>
      <c r="D170" s="303"/>
      <c r="E170" s="303"/>
      <c r="F170" s="323" t="s">
        <v>1436</v>
      </c>
      <c r="G170" s="303"/>
      <c r="H170" s="303" t="s">
        <v>1486</v>
      </c>
      <c r="I170" s="303" t="s">
        <v>1438</v>
      </c>
      <c r="J170" s="303" t="s">
        <v>1487</v>
      </c>
      <c r="K170" s="345"/>
    </row>
    <row r="171" spans="2:11" s="1" customFormat="1" ht="15" customHeight="1">
      <c r="B171" s="324"/>
      <c r="C171" s="303" t="s">
        <v>105</v>
      </c>
      <c r="D171" s="303"/>
      <c r="E171" s="303"/>
      <c r="F171" s="323" t="s">
        <v>1436</v>
      </c>
      <c r="G171" s="303"/>
      <c r="H171" s="303" t="s">
        <v>1503</v>
      </c>
      <c r="I171" s="303" t="s">
        <v>1438</v>
      </c>
      <c r="J171" s="303" t="s">
        <v>1487</v>
      </c>
      <c r="K171" s="345"/>
    </row>
    <row r="172" spans="2:11" s="1" customFormat="1" ht="15" customHeight="1">
      <c r="B172" s="324"/>
      <c r="C172" s="303" t="s">
        <v>1441</v>
      </c>
      <c r="D172" s="303"/>
      <c r="E172" s="303"/>
      <c r="F172" s="323" t="s">
        <v>1442</v>
      </c>
      <c r="G172" s="303"/>
      <c r="H172" s="303" t="s">
        <v>1503</v>
      </c>
      <c r="I172" s="303" t="s">
        <v>1438</v>
      </c>
      <c r="J172" s="303">
        <v>50</v>
      </c>
      <c r="K172" s="345"/>
    </row>
    <row r="173" spans="2:11" s="1" customFormat="1" ht="15" customHeight="1">
      <c r="B173" s="324"/>
      <c r="C173" s="303" t="s">
        <v>1444</v>
      </c>
      <c r="D173" s="303"/>
      <c r="E173" s="303"/>
      <c r="F173" s="323" t="s">
        <v>1436</v>
      </c>
      <c r="G173" s="303"/>
      <c r="H173" s="303" t="s">
        <v>1503</v>
      </c>
      <c r="I173" s="303" t="s">
        <v>1446</v>
      </c>
      <c r="J173" s="303"/>
      <c r="K173" s="345"/>
    </row>
    <row r="174" spans="2:11" s="1" customFormat="1" ht="15" customHeight="1">
      <c r="B174" s="324"/>
      <c r="C174" s="303" t="s">
        <v>1455</v>
      </c>
      <c r="D174" s="303"/>
      <c r="E174" s="303"/>
      <c r="F174" s="323" t="s">
        <v>1442</v>
      </c>
      <c r="G174" s="303"/>
      <c r="H174" s="303" t="s">
        <v>1503</v>
      </c>
      <c r="I174" s="303" t="s">
        <v>1438</v>
      </c>
      <c r="J174" s="303">
        <v>50</v>
      </c>
      <c r="K174" s="345"/>
    </row>
    <row r="175" spans="2:11" s="1" customFormat="1" ht="15" customHeight="1">
      <c r="B175" s="324"/>
      <c r="C175" s="303" t="s">
        <v>1463</v>
      </c>
      <c r="D175" s="303"/>
      <c r="E175" s="303"/>
      <c r="F175" s="323" t="s">
        <v>1442</v>
      </c>
      <c r="G175" s="303"/>
      <c r="H175" s="303" t="s">
        <v>1503</v>
      </c>
      <c r="I175" s="303" t="s">
        <v>1438</v>
      </c>
      <c r="J175" s="303">
        <v>50</v>
      </c>
      <c r="K175" s="345"/>
    </row>
    <row r="176" spans="2:11" s="1" customFormat="1" ht="15" customHeight="1">
      <c r="B176" s="324"/>
      <c r="C176" s="303" t="s">
        <v>1461</v>
      </c>
      <c r="D176" s="303"/>
      <c r="E176" s="303"/>
      <c r="F176" s="323" t="s">
        <v>1442</v>
      </c>
      <c r="G176" s="303"/>
      <c r="H176" s="303" t="s">
        <v>1503</v>
      </c>
      <c r="I176" s="303" t="s">
        <v>1438</v>
      </c>
      <c r="J176" s="303">
        <v>50</v>
      </c>
      <c r="K176" s="345"/>
    </row>
    <row r="177" spans="2:11" s="1" customFormat="1" ht="15" customHeight="1">
      <c r="B177" s="324"/>
      <c r="C177" s="303" t="s">
        <v>183</v>
      </c>
      <c r="D177" s="303"/>
      <c r="E177" s="303"/>
      <c r="F177" s="323" t="s">
        <v>1436</v>
      </c>
      <c r="G177" s="303"/>
      <c r="H177" s="303" t="s">
        <v>1504</v>
      </c>
      <c r="I177" s="303" t="s">
        <v>1505</v>
      </c>
      <c r="J177" s="303"/>
      <c r="K177" s="345"/>
    </row>
    <row r="178" spans="2:11" s="1" customFormat="1" ht="15" customHeight="1">
      <c r="B178" s="324"/>
      <c r="C178" s="303" t="s">
        <v>66</v>
      </c>
      <c r="D178" s="303"/>
      <c r="E178" s="303"/>
      <c r="F178" s="323" t="s">
        <v>1436</v>
      </c>
      <c r="G178" s="303"/>
      <c r="H178" s="303" t="s">
        <v>1506</v>
      </c>
      <c r="I178" s="303" t="s">
        <v>1507</v>
      </c>
      <c r="J178" s="303">
        <v>1</v>
      </c>
      <c r="K178" s="345"/>
    </row>
    <row r="179" spans="2:11" s="1" customFormat="1" ht="15" customHeight="1">
      <c r="B179" s="324"/>
      <c r="C179" s="303" t="s">
        <v>62</v>
      </c>
      <c r="D179" s="303"/>
      <c r="E179" s="303"/>
      <c r="F179" s="323" t="s">
        <v>1436</v>
      </c>
      <c r="G179" s="303"/>
      <c r="H179" s="303" t="s">
        <v>1508</v>
      </c>
      <c r="I179" s="303" t="s">
        <v>1438</v>
      </c>
      <c r="J179" s="303">
        <v>20</v>
      </c>
      <c r="K179" s="345"/>
    </row>
    <row r="180" spans="2:11" s="1" customFormat="1" ht="15" customHeight="1">
      <c r="B180" s="324"/>
      <c r="C180" s="303" t="s">
        <v>63</v>
      </c>
      <c r="D180" s="303"/>
      <c r="E180" s="303"/>
      <c r="F180" s="323" t="s">
        <v>1436</v>
      </c>
      <c r="G180" s="303"/>
      <c r="H180" s="303" t="s">
        <v>1509</v>
      </c>
      <c r="I180" s="303" t="s">
        <v>1438</v>
      </c>
      <c r="J180" s="303">
        <v>255</v>
      </c>
      <c r="K180" s="345"/>
    </row>
    <row r="181" spans="2:11" s="1" customFormat="1" ht="15" customHeight="1">
      <c r="B181" s="324"/>
      <c r="C181" s="303" t="s">
        <v>184</v>
      </c>
      <c r="D181" s="303"/>
      <c r="E181" s="303"/>
      <c r="F181" s="323" t="s">
        <v>1436</v>
      </c>
      <c r="G181" s="303"/>
      <c r="H181" s="303" t="s">
        <v>1400</v>
      </c>
      <c r="I181" s="303" t="s">
        <v>1438</v>
      </c>
      <c r="J181" s="303">
        <v>10</v>
      </c>
      <c r="K181" s="345"/>
    </row>
    <row r="182" spans="2:11" s="1" customFormat="1" ht="15" customHeight="1">
      <c r="B182" s="324"/>
      <c r="C182" s="303" t="s">
        <v>185</v>
      </c>
      <c r="D182" s="303"/>
      <c r="E182" s="303"/>
      <c r="F182" s="323" t="s">
        <v>1436</v>
      </c>
      <c r="G182" s="303"/>
      <c r="H182" s="303" t="s">
        <v>1510</v>
      </c>
      <c r="I182" s="303" t="s">
        <v>1471</v>
      </c>
      <c r="J182" s="303"/>
      <c r="K182" s="345"/>
    </row>
    <row r="183" spans="2:11" s="1" customFormat="1" ht="15" customHeight="1">
      <c r="B183" s="324"/>
      <c r="C183" s="303" t="s">
        <v>1511</v>
      </c>
      <c r="D183" s="303"/>
      <c r="E183" s="303"/>
      <c r="F183" s="323" t="s">
        <v>1436</v>
      </c>
      <c r="G183" s="303"/>
      <c r="H183" s="303" t="s">
        <v>1512</v>
      </c>
      <c r="I183" s="303" t="s">
        <v>1471</v>
      </c>
      <c r="J183" s="303"/>
      <c r="K183" s="345"/>
    </row>
    <row r="184" spans="2:11" s="1" customFormat="1" ht="15" customHeight="1">
      <c r="B184" s="324"/>
      <c r="C184" s="303" t="s">
        <v>1500</v>
      </c>
      <c r="D184" s="303"/>
      <c r="E184" s="303"/>
      <c r="F184" s="323" t="s">
        <v>1436</v>
      </c>
      <c r="G184" s="303"/>
      <c r="H184" s="303" t="s">
        <v>1513</v>
      </c>
      <c r="I184" s="303" t="s">
        <v>1471</v>
      </c>
      <c r="J184" s="303"/>
      <c r="K184" s="345"/>
    </row>
    <row r="185" spans="2:11" s="1" customFormat="1" ht="15" customHeight="1">
      <c r="B185" s="324"/>
      <c r="C185" s="303" t="s">
        <v>187</v>
      </c>
      <c r="D185" s="303"/>
      <c r="E185" s="303"/>
      <c r="F185" s="323" t="s">
        <v>1442</v>
      </c>
      <c r="G185" s="303"/>
      <c r="H185" s="303" t="s">
        <v>1514</v>
      </c>
      <c r="I185" s="303" t="s">
        <v>1438</v>
      </c>
      <c r="J185" s="303">
        <v>50</v>
      </c>
      <c r="K185" s="345"/>
    </row>
    <row r="186" spans="2:11" s="1" customFormat="1" ht="15" customHeight="1">
      <c r="B186" s="324"/>
      <c r="C186" s="303" t="s">
        <v>1515</v>
      </c>
      <c r="D186" s="303"/>
      <c r="E186" s="303"/>
      <c r="F186" s="323" t="s">
        <v>1442</v>
      </c>
      <c r="G186" s="303"/>
      <c r="H186" s="303" t="s">
        <v>1516</v>
      </c>
      <c r="I186" s="303" t="s">
        <v>1517</v>
      </c>
      <c r="J186" s="303"/>
      <c r="K186" s="345"/>
    </row>
    <row r="187" spans="2:11" s="1" customFormat="1" ht="15" customHeight="1">
      <c r="B187" s="324"/>
      <c r="C187" s="303" t="s">
        <v>1518</v>
      </c>
      <c r="D187" s="303"/>
      <c r="E187" s="303"/>
      <c r="F187" s="323" t="s">
        <v>1442</v>
      </c>
      <c r="G187" s="303"/>
      <c r="H187" s="303" t="s">
        <v>1519</v>
      </c>
      <c r="I187" s="303" t="s">
        <v>1517</v>
      </c>
      <c r="J187" s="303"/>
      <c r="K187" s="345"/>
    </row>
    <row r="188" spans="2:11" s="1" customFormat="1" ht="15" customHeight="1">
      <c r="B188" s="324"/>
      <c r="C188" s="303" t="s">
        <v>1520</v>
      </c>
      <c r="D188" s="303"/>
      <c r="E188" s="303"/>
      <c r="F188" s="323" t="s">
        <v>1442</v>
      </c>
      <c r="G188" s="303"/>
      <c r="H188" s="303" t="s">
        <v>1521</v>
      </c>
      <c r="I188" s="303" t="s">
        <v>1517</v>
      </c>
      <c r="J188" s="303"/>
      <c r="K188" s="345"/>
    </row>
    <row r="189" spans="2:11" s="1" customFormat="1" ht="15" customHeight="1">
      <c r="B189" s="324"/>
      <c r="C189" s="357" t="s">
        <v>1522</v>
      </c>
      <c r="D189" s="303"/>
      <c r="E189" s="303"/>
      <c r="F189" s="323" t="s">
        <v>1442</v>
      </c>
      <c r="G189" s="303"/>
      <c r="H189" s="303" t="s">
        <v>1523</v>
      </c>
      <c r="I189" s="303" t="s">
        <v>1524</v>
      </c>
      <c r="J189" s="358" t="s">
        <v>1525</v>
      </c>
      <c r="K189" s="345"/>
    </row>
    <row r="190" spans="2:11" s="1" customFormat="1" ht="15" customHeight="1">
      <c r="B190" s="324"/>
      <c r="C190" s="309" t="s">
        <v>51</v>
      </c>
      <c r="D190" s="303"/>
      <c r="E190" s="303"/>
      <c r="F190" s="323" t="s">
        <v>1436</v>
      </c>
      <c r="G190" s="303"/>
      <c r="H190" s="300" t="s">
        <v>1526</v>
      </c>
      <c r="I190" s="303" t="s">
        <v>1527</v>
      </c>
      <c r="J190" s="303"/>
      <c r="K190" s="345"/>
    </row>
    <row r="191" spans="2:11" s="1" customFormat="1" ht="15" customHeight="1">
      <c r="B191" s="324"/>
      <c r="C191" s="309" t="s">
        <v>1528</v>
      </c>
      <c r="D191" s="303"/>
      <c r="E191" s="303"/>
      <c r="F191" s="323" t="s">
        <v>1436</v>
      </c>
      <c r="G191" s="303"/>
      <c r="H191" s="303" t="s">
        <v>1529</v>
      </c>
      <c r="I191" s="303" t="s">
        <v>1471</v>
      </c>
      <c r="J191" s="303"/>
      <c r="K191" s="345"/>
    </row>
    <row r="192" spans="2:11" s="1" customFormat="1" ht="15" customHeight="1">
      <c r="B192" s="324"/>
      <c r="C192" s="309" t="s">
        <v>1530</v>
      </c>
      <c r="D192" s="303"/>
      <c r="E192" s="303"/>
      <c r="F192" s="323" t="s">
        <v>1436</v>
      </c>
      <c r="G192" s="303"/>
      <c r="H192" s="303" t="s">
        <v>1531</v>
      </c>
      <c r="I192" s="303" t="s">
        <v>1471</v>
      </c>
      <c r="J192" s="303"/>
      <c r="K192" s="345"/>
    </row>
    <row r="193" spans="2:11" s="1" customFormat="1" ht="15" customHeight="1">
      <c r="B193" s="324"/>
      <c r="C193" s="309" t="s">
        <v>1532</v>
      </c>
      <c r="D193" s="303"/>
      <c r="E193" s="303"/>
      <c r="F193" s="323" t="s">
        <v>1442</v>
      </c>
      <c r="G193" s="303"/>
      <c r="H193" s="303" t="s">
        <v>1533</v>
      </c>
      <c r="I193" s="303" t="s">
        <v>1471</v>
      </c>
      <c r="J193" s="303"/>
      <c r="K193" s="345"/>
    </row>
    <row r="194" spans="2:11" s="1" customFormat="1" ht="15" customHeight="1">
      <c r="B194" s="351"/>
      <c r="C194" s="359"/>
      <c r="D194" s="333"/>
      <c r="E194" s="333"/>
      <c r="F194" s="333"/>
      <c r="G194" s="333"/>
      <c r="H194" s="333"/>
      <c r="I194" s="333"/>
      <c r="J194" s="333"/>
      <c r="K194" s="352"/>
    </row>
    <row r="195" spans="2:11" s="1" customFormat="1" ht="18.75" customHeight="1">
      <c r="B195" s="300"/>
      <c r="C195" s="303"/>
      <c r="D195" s="303"/>
      <c r="E195" s="303"/>
      <c r="F195" s="323"/>
      <c r="G195" s="303"/>
      <c r="H195" s="303"/>
      <c r="I195" s="303"/>
      <c r="J195" s="303"/>
      <c r="K195" s="300"/>
    </row>
    <row r="196" spans="2:11" s="1" customFormat="1" ht="18.75" customHeight="1">
      <c r="B196" s="300"/>
      <c r="C196" s="303"/>
      <c r="D196" s="303"/>
      <c r="E196" s="303"/>
      <c r="F196" s="323"/>
      <c r="G196" s="303"/>
      <c r="H196" s="303"/>
      <c r="I196" s="303"/>
      <c r="J196" s="303"/>
      <c r="K196" s="300"/>
    </row>
    <row r="197" spans="2:11" s="1" customFormat="1" ht="18.75" customHeight="1">
      <c r="B197" s="310"/>
      <c r="C197" s="310"/>
      <c r="D197" s="310"/>
      <c r="E197" s="310"/>
      <c r="F197" s="310"/>
      <c r="G197" s="310"/>
      <c r="H197" s="310"/>
      <c r="I197" s="310"/>
      <c r="J197" s="310"/>
      <c r="K197" s="310"/>
    </row>
    <row r="198" spans="2:11" s="1" customFormat="1" ht="12">
      <c r="B198" s="292"/>
      <c r="C198" s="293"/>
      <c r="D198" s="293"/>
      <c r="E198" s="293"/>
      <c r="F198" s="293"/>
      <c r="G198" s="293"/>
      <c r="H198" s="293"/>
      <c r="I198" s="293"/>
      <c r="J198" s="293"/>
      <c r="K198" s="294"/>
    </row>
    <row r="199" spans="2:11" s="1" customFormat="1" ht="22.2">
      <c r="B199" s="295"/>
      <c r="C199" s="425" t="s">
        <v>1534</v>
      </c>
      <c r="D199" s="425"/>
      <c r="E199" s="425"/>
      <c r="F199" s="425"/>
      <c r="G199" s="425"/>
      <c r="H199" s="425"/>
      <c r="I199" s="425"/>
      <c r="J199" s="425"/>
      <c r="K199" s="296"/>
    </row>
    <row r="200" spans="2:11" s="1" customFormat="1" ht="25.5" customHeight="1">
      <c r="B200" s="295"/>
      <c r="C200" s="360" t="s">
        <v>1535</v>
      </c>
      <c r="D200" s="360"/>
      <c r="E200" s="360"/>
      <c r="F200" s="360" t="s">
        <v>1536</v>
      </c>
      <c r="G200" s="361"/>
      <c r="H200" s="426" t="s">
        <v>1537</v>
      </c>
      <c r="I200" s="426"/>
      <c r="J200" s="426"/>
      <c r="K200" s="296"/>
    </row>
    <row r="201" spans="2:11" s="1" customFormat="1" ht="5.25" customHeight="1">
      <c r="B201" s="324"/>
      <c r="C201" s="321"/>
      <c r="D201" s="321"/>
      <c r="E201" s="321"/>
      <c r="F201" s="321"/>
      <c r="G201" s="303"/>
      <c r="H201" s="321"/>
      <c r="I201" s="321"/>
      <c r="J201" s="321"/>
      <c r="K201" s="345"/>
    </row>
    <row r="202" spans="2:11" s="1" customFormat="1" ht="15" customHeight="1">
      <c r="B202" s="324"/>
      <c r="C202" s="303" t="s">
        <v>1527</v>
      </c>
      <c r="D202" s="303"/>
      <c r="E202" s="303"/>
      <c r="F202" s="323" t="s">
        <v>52</v>
      </c>
      <c r="G202" s="303"/>
      <c r="H202" s="427" t="s">
        <v>1538</v>
      </c>
      <c r="I202" s="427"/>
      <c r="J202" s="427"/>
      <c r="K202" s="345"/>
    </row>
    <row r="203" spans="2:11" s="1" customFormat="1" ht="15" customHeight="1">
      <c r="B203" s="324"/>
      <c r="C203" s="330"/>
      <c r="D203" s="303"/>
      <c r="E203" s="303"/>
      <c r="F203" s="323" t="s">
        <v>53</v>
      </c>
      <c r="G203" s="303"/>
      <c r="H203" s="427" t="s">
        <v>1539</v>
      </c>
      <c r="I203" s="427"/>
      <c r="J203" s="427"/>
      <c r="K203" s="345"/>
    </row>
    <row r="204" spans="2:11" s="1" customFormat="1" ht="15" customHeight="1">
      <c r="B204" s="324"/>
      <c r="C204" s="330"/>
      <c r="D204" s="303"/>
      <c r="E204" s="303"/>
      <c r="F204" s="323" t="s">
        <v>56</v>
      </c>
      <c r="G204" s="303"/>
      <c r="H204" s="427" t="s">
        <v>1540</v>
      </c>
      <c r="I204" s="427"/>
      <c r="J204" s="427"/>
      <c r="K204" s="345"/>
    </row>
    <row r="205" spans="2:11" s="1" customFormat="1" ht="15" customHeight="1">
      <c r="B205" s="324"/>
      <c r="C205" s="303"/>
      <c r="D205" s="303"/>
      <c r="E205" s="303"/>
      <c r="F205" s="323" t="s">
        <v>54</v>
      </c>
      <c r="G205" s="303"/>
      <c r="H205" s="427" t="s">
        <v>1541</v>
      </c>
      <c r="I205" s="427"/>
      <c r="J205" s="427"/>
      <c r="K205" s="345"/>
    </row>
    <row r="206" spans="2:11" s="1" customFormat="1" ht="15" customHeight="1">
      <c r="B206" s="324"/>
      <c r="C206" s="303"/>
      <c r="D206" s="303"/>
      <c r="E206" s="303"/>
      <c r="F206" s="323" t="s">
        <v>55</v>
      </c>
      <c r="G206" s="303"/>
      <c r="H206" s="427" t="s">
        <v>1542</v>
      </c>
      <c r="I206" s="427"/>
      <c r="J206" s="427"/>
      <c r="K206" s="345"/>
    </row>
    <row r="207" spans="2:11" s="1" customFormat="1" ht="15" customHeight="1">
      <c r="B207" s="324"/>
      <c r="C207" s="303"/>
      <c r="D207" s="303"/>
      <c r="E207" s="303"/>
      <c r="F207" s="323"/>
      <c r="G207" s="303"/>
      <c r="H207" s="303"/>
      <c r="I207" s="303"/>
      <c r="J207" s="303"/>
      <c r="K207" s="345"/>
    </row>
    <row r="208" spans="2:11" s="1" customFormat="1" ht="15" customHeight="1">
      <c r="B208" s="324"/>
      <c r="C208" s="303" t="s">
        <v>1483</v>
      </c>
      <c r="D208" s="303"/>
      <c r="E208" s="303"/>
      <c r="F208" s="323" t="s">
        <v>88</v>
      </c>
      <c r="G208" s="303"/>
      <c r="H208" s="427" t="s">
        <v>1543</v>
      </c>
      <c r="I208" s="427"/>
      <c r="J208" s="427"/>
      <c r="K208" s="345"/>
    </row>
    <row r="209" spans="2:11" s="1" customFormat="1" ht="15" customHeight="1">
      <c r="B209" s="324"/>
      <c r="C209" s="330"/>
      <c r="D209" s="303"/>
      <c r="E209" s="303"/>
      <c r="F209" s="323" t="s">
        <v>1380</v>
      </c>
      <c r="G209" s="303"/>
      <c r="H209" s="427" t="s">
        <v>1381</v>
      </c>
      <c r="I209" s="427"/>
      <c r="J209" s="427"/>
      <c r="K209" s="345"/>
    </row>
    <row r="210" spans="2:11" s="1" customFormat="1" ht="15" customHeight="1">
      <c r="B210" s="324"/>
      <c r="C210" s="303"/>
      <c r="D210" s="303"/>
      <c r="E210" s="303"/>
      <c r="F210" s="323" t="s">
        <v>1378</v>
      </c>
      <c r="G210" s="303"/>
      <c r="H210" s="427" t="s">
        <v>1544</v>
      </c>
      <c r="I210" s="427"/>
      <c r="J210" s="427"/>
      <c r="K210" s="345"/>
    </row>
    <row r="211" spans="2:11" s="1" customFormat="1" ht="15" customHeight="1">
      <c r="B211" s="362"/>
      <c r="C211" s="330"/>
      <c r="D211" s="330"/>
      <c r="E211" s="330"/>
      <c r="F211" s="323" t="s">
        <v>107</v>
      </c>
      <c r="G211" s="309"/>
      <c r="H211" s="428" t="s">
        <v>1382</v>
      </c>
      <c r="I211" s="428"/>
      <c r="J211" s="428"/>
      <c r="K211" s="363"/>
    </row>
    <row r="212" spans="2:11" s="1" customFormat="1" ht="15" customHeight="1">
      <c r="B212" s="362"/>
      <c r="C212" s="330"/>
      <c r="D212" s="330"/>
      <c r="E212" s="330"/>
      <c r="F212" s="323" t="s">
        <v>1383</v>
      </c>
      <c r="G212" s="309"/>
      <c r="H212" s="428" t="s">
        <v>1545</v>
      </c>
      <c r="I212" s="428"/>
      <c r="J212" s="428"/>
      <c r="K212" s="363"/>
    </row>
    <row r="213" spans="2:11" s="1" customFormat="1" ht="15" customHeight="1">
      <c r="B213" s="362"/>
      <c r="C213" s="330"/>
      <c r="D213" s="330"/>
      <c r="E213" s="330"/>
      <c r="F213" s="364"/>
      <c r="G213" s="309"/>
      <c r="H213" s="365"/>
      <c r="I213" s="365"/>
      <c r="J213" s="365"/>
      <c r="K213" s="363"/>
    </row>
    <row r="214" spans="2:11" s="1" customFormat="1" ht="15" customHeight="1">
      <c r="B214" s="362"/>
      <c r="C214" s="303" t="s">
        <v>1507</v>
      </c>
      <c r="D214" s="330"/>
      <c r="E214" s="330"/>
      <c r="F214" s="323">
        <v>1</v>
      </c>
      <c r="G214" s="309"/>
      <c r="H214" s="428" t="s">
        <v>1546</v>
      </c>
      <c r="I214" s="428"/>
      <c r="J214" s="428"/>
      <c r="K214" s="363"/>
    </row>
    <row r="215" spans="2:11" s="1" customFormat="1" ht="15" customHeight="1">
      <c r="B215" s="362"/>
      <c r="C215" s="330"/>
      <c r="D215" s="330"/>
      <c r="E215" s="330"/>
      <c r="F215" s="323">
        <v>2</v>
      </c>
      <c r="G215" s="309"/>
      <c r="H215" s="428" t="s">
        <v>1547</v>
      </c>
      <c r="I215" s="428"/>
      <c r="J215" s="428"/>
      <c r="K215" s="363"/>
    </row>
    <row r="216" spans="2:11" s="1" customFormat="1" ht="15" customHeight="1">
      <c r="B216" s="362"/>
      <c r="C216" s="330"/>
      <c r="D216" s="330"/>
      <c r="E216" s="330"/>
      <c r="F216" s="323">
        <v>3</v>
      </c>
      <c r="G216" s="309"/>
      <c r="H216" s="428" t="s">
        <v>1548</v>
      </c>
      <c r="I216" s="428"/>
      <c r="J216" s="428"/>
      <c r="K216" s="363"/>
    </row>
    <row r="217" spans="2:11" s="1" customFormat="1" ht="15" customHeight="1">
      <c r="B217" s="362"/>
      <c r="C217" s="330"/>
      <c r="D217" s="330"/>
      <c r="E217" s="330"/>
      <c r="F217" s="323">
        <v>4</v>
      </c>
      <c r="G217" s="309"/>
      <c r="H217" s="428" t="s">
        <v>1549</v>
      </c>
      <c r="I217" s="428"/>
      <c r="J217" s="428"/>
      <c r="K217" s="363"/>
    </row>
    <row r="218" spans="2:11" s="1" customFormat="1" ht="12.75" customHeight="1">
      <c r="B218" s="366"/>
      <c r="C218" s="367"/>
      <c r="D218" s="367"/>
      <c r="E218" s="367"/>
      <c r="F218" s="367"/>
      <c r="G218" s="367"/>
      <c r="H218" s="367"/>
      <c r="I218" s="367"/>
      <c r="J218" s="367"/>
      <c r="K218" s="36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A09C6-2603-434D-84A5-599E0B385E54}">
  <dimension ref="A1:A107"/>
  <sheetViews>
    <sheetView view="pageLayout" topLeftCell="A10" workbookViewId="0">
      <selection activeCell="A10" sqref="A10"/>
    </sheetView>
  </sheetViews>
  <sheetFormatPr defaultRowHeight="10.199999999999999"/>
  <cols>
    <col min="1" max="1" width="112" style="433" customWidth="1"/>
    <col min="2" max="256" width="9.140625" style="433"/>
    <col min="257" max="257" width="112" style="433" customWidth="1"/>
    <col min="258" max="512" width="9.140625" style="433"/>
    <col min="513" max="513" width="112" style="433" customWidth="1"/>
    <col min="514" max="768" width="9.140625" style="433"/>
    <col min="769" max="769" width="112" style="433" customWidth="1"/>
    <col min="770" max="1024" width="9.140625" style="433"/>
    <col min="1025" max="1025" width="112" style="433" customWidth="1"/>
    <col min="1026" max="1280" width="9.140625" style="433"/>
    <col min="1281" max="1281" width="112" style="433" customWidth="1"/>
    <col min="1282" max="1536" width="9.140625" style="433"/>
    <col min="1537" max="1537" width="112" style="433" customWidth="1"/>
    <col min="1538" max="1792" width="9.140625" style="433"/>
    <col min="1793" max="1793" width="112" style="433" customWidth="1"/>
    <col min="1794" max="2048" width="9.140625" style="433"/>
    <col min="2049" max="2049" width="112" style="433" customWidth="1"/>
    <col min="2050" max="2304" width="9.140625" style="433"/>
    <col min="2305" max="2305" width="112" style="433" customWidth="1"/>
    <col min="2306" max="2560" width="9.140625" style="433"/>
    <col min="2561" max="2561" width="112" style="433" customWidth="1"/>
    <col min="2562" max="2816" width="9.140625" style="433"/>
    <col min="2817" max="2817" width="112" style="433" customWidth="1"/>
    <col min="2818" max="3072" width="9.140625" style="433"/>
    <col min="3073" max="3073" width="112" style="433" customWidth="1"/>
    <col min="3074" max="3328" width="9.140625" style="433"/>
    <col min="3329" max="3329" width="112" style="433" customWidth="1"/>
    <col min="3330" max="3584" width="9.140625" style="433"/>
    <col min="3585" max="3585" width="112" style="433" customWidth="1"/>
    <col min="3586" max="3840" width="9.140625" style="433"/>
    <col min="3841" max="3841" width="112" style="433" customWidth="1"/>
    <col min="3842" max="4096" width="9.140625" style="433"/>
    <col min="4097" max="4097" width="112" style="433" customWidth="1"/>
    <col min="4098" max="4352" width="9.140625" style="433"/>
    <col min="4353" max="4353" width="112" style="433" customWidth="1"/>
    <col min="4354" max="4608" width="9.140625" style="433"/>
    <col min="4609" max="4609" width="112" style="433" customWidth="1"/>
    <col min="4610" max="4864" width="9.140625" style="433"/>
    <col min="4865" max="4865" width="112" style="433" customWidth="1"/>
    <col min="4866" max="5120" width="9.140625" style="433"/>
    <col min="5121" max="5121" width="112" style="433" customWidth="1"/>
    <col min="5122" max="5376" width="9.140625" style="433"/>
    <col min="5377" max="5377" width="112" style="433" customWidth="1"/>
    <col min="5378" max="5632" width="9.140625" style="433"/>
    <col min="5633" max="5633" width="112" style="433" customWidth="1"/>
    <col min="5634" max="5888" width="9.140625" style="433"/>
    <col min="5889" max="5889" width="112" style="433" customWidth="1"/>
    <col min="5890" max="6144" width="9.140625" style="433"/>
    <col min="6145" max="6145" width="112" style="433" customWidth="1"/>
    <col min="6146" max="6400" width="9.140625" style="433"/>
    <col min="6401" max="6401" width="112" style="433" customWidth="1"/>
    <col min="6402" max="6656" width="9.140625" style="433"/>
    <col min="6657" max="6657" width="112" style="433" customWidth="1"/>
    <col min="6658" max="6912" width="9.140625" style="433"/>
    <col min="6913" max="6913" width="112" style="433" customWidth="1"/>
    <col min="6914" max="7168" width="9.140625" style="433"/>
    <col min="7169" max="7169" width="112" style="433" customWidth="1"/>
    <col min="7170" max="7424" width="9.140625" style="433"/>
    <col min="7425" max="7425" width="112" style="433" customWidth="1"/>
    <col min="7426" max="7680" width="9.140625" style="433"/>
    <col min="7681" max="7681" width="112" style="433" customWidth="1"/>
    <col min="7682" max="7936" width="9.140625" style="433"/>
    <col min="7937" max="7937" width="112" style="433" customWidth="1"/>
    <col min="7938" max="8192" width="9.140625" style="433"/>
    <col min="8193" max="8193" width="112" style="433" customWidth="1"/>
    <col min="8194" max="8448" width="9.140625" style="433"/>
    <col min="8449" max="8449" width="112" style="433" customWidth="1"/>
    <col min="8450" max="8704" width="9.140625" style="433"/>
    <col min="8705" max="8705" width="112" style="433" customWidth="1"/>
    <col min="8706" max="8960" width="9.140625" style="433"/>
    <col min="8961" max="8961" width="112" style="433" customWidth="1"/>
    <col min="8962" max="9216" width="9.140625" style="433"/>
    <col min="9217" max="9217" width="112" style="433" customWidth="1"/>
    <col min="9218" max="9472" width="9.140625" style="433"/>
    <col min="9473" max="9473" width="112" style="433" customWidth="1"/>
    <col min="9474" max="9728" width="9.140625" style="433"/>
    <col min="9729" max="9729" width="112" style="433" customWidth="1"/>
    <col min="9730" max="9984" width="9.140625" style="433"/>
    <col min="9985" max="9985" width="112" style="433" customWidth="1"/>
    <col min="9986" max="10240" width="9.140625" style="433"/>
    <col min="10241" max="10241" width="112" style="433" customWidth="1"/>
    <col min="10242" max="10496" width="9.140625" style="433"/>
    <col min="10497" max="10497" width="112" style="433" customWidth="1"/>
    <col min="10498" max="10752" width="9.140625" style="433"/>
    <col min="10753" max="10753" width="112" style="433" customWidth="1"/>
    <col min="10754" max="11008" width="9.140625" style="433"/>
    <col min="11009" max="11009" width="112" style="433" customWidth="1"/>
    <col min="11010" max="11264" width="9.140625" style="433"/>
    <col min="11265" max="11265" width="112" style="433" customWidth="1"/>
    <col min="11266" max="11520" width="9.140625" style="433"/>
    <col min="11521" max="11521" width="112" style="433" customWidth="1"/>
    <col min="11522" max="11776" width="9.140625" style="433"/>
    <col min="11777" max="11777" width="112" style="433" customWidth="1"/>
    <col min="11778" max="12032" width="9.140625" style="433"/>
    <col min="12033" max="12033" width="112" style="433" customWidth="1"/>
    <col min="12034" max="12288" width="9.140625" style="433"/>
    <col min="12289" max="12289" width="112" style="433" customWidth="1"/>
    <col min="12290" max="12544" width="9.140625" style="433"/>
    <col min="12545" max="12545" width="112" style="433" customWidth="1"/>
    <col min="12546" max="12800" width="9.140625" style="433"/>
    <col min="12801" max="12801" width="112" style="433" customWidth="1"/>
    <col min="12802" max="13056" width="9.140625" style="433"/>
    <col min="13057" max="13057" width="112" style="433" customWidth="1"/>
    <col min="13058" max="13312" width="9.140625" style="433"/>
    <col min="13313" max="13313" width="112" style="433" customWidth="1"/>
    <col min="13314" max="13568" width="9.140625" style="433"/>
    <col min="13569" max="13569" width="112" style="433" customWidth="1"/>
    <col min="13570" max="13824" width="9.140625" style="433"/>
    <col min="13825" max="13825" width="112" style="433" customWidth="1"/>
    <col min="13826" max="14080" width="9.140625" style="433"/>
    <col min="14081" max="14081" width="112" style="433" customWidth="1"/>
    <col min="14082" max="14336" width="9.140625" style="433"/>
    <col min="14337" max="14337" width="112" style="433" customWidth="1"/>
    <col min="14338" max="14592" width="9.140625" style="433"/>
    <col min="14593" max="14593" width="112" style="433" customWidth="1"/>
    <col min="14594" max="14848" width="9.140625" style="433"/>
    <col min="14849" max="14849" width="112" style="433" customWidth="1"/>
    <col min="14850" max="15104" width="9.140625" style="433"/>
    <col min="15105" max="15105" width="112" style="433" customWidth="1"/>
    <col min="15106" max="15360" width="9.140625" style="433"/>
    <col min="15361" max="15361" width="112" style="433" customWidth="1"/>
    <col min="15362" max="15616" width="9.140625" style="433"/>
    <col min="15617" max="15617" width="112" style="433" customWidth="1"/>
    <col min="15618" max="15872" width="9.140625" style="433"/>
    <col min="15873" max="15873" width="112" style="433" customWidth="1"/>
    <col min="15874" max="16128" width="9.140625" style="433"/>
    <col min="16129" max="16129" width="112" style="433" customWidth="1"/>
    <col min="16130" max="16384" width="9.140625" style="433"/>
  </cols>
  <sheetData>
    <row r="1" spans="1:1" ht="51" customHeight="1">
      <c r="A1" s="432" t="s">
        <v>1550</v>
      </c>
    </row>
    <row r="2" spans="1:1" ht="51" customHeight="1">
      <c r="A2" s="434" t="s">
        <v>1551</v>
      </c>
    </row>
    <row r="3" spans="1:1" ht="51" customHeight="1">
      <c r="A3" s="434" t="s">
        <v>1552</v>
      </c>
    </row>
    <row r="4" spans="1:1" ht="78" customHeight="1">
      <c r="A4" s="434" t="s">
        <v>1553</v>
      </c>
    </row>
    <row r="5" spans="1:1" ht="63.75" customHeight="1">
      <c r="A5" s="434" t="s">
        <v>1554</v>
      </c>
    </row>
    <row r="6" spans="1:1" ht="51" customHeight="1">
      <c r="A6" s="434" t="s">
        <v>1555</v>
      </c>
    </row>
    <row r="7" spans="1:1" ht="64.5" customHeight="1">
      <c r="A7" s="434" t="s">
        <v>1556</v>
      </c>
    </row>
    <row r="8" spans="1:1" ht="104.25" customHeight="1">
      <c r="A8" s="434" t="s">
        <v>1557</v>
      </c>
    </row>
    <row r="9" spans="1:1" ht="77.25" customHeight="1">
      <c r="A9" s="434" t="s">
        <v>1558</v>
      </c>
    </row>
    <row r="10" spans="1:1" ht="79.5" customHeight="1">
      <c r="A10" s="434" t="s">
        <v>1559</v>
      </c>
    </row>
    <row r="11" spans="1:1" ht="51" customHeight="1">
      <c r="A11" s="434" t="s">
        <v>1560</v>
      </c>
    </row>
    <row r="12" spans="1:1" ht="51" customHeight="1">
      <c r="A12" s="434" t="s">
        <v>1561</v>
      </c>
    </row>
    <row r="13" spans="1:1" ht="51" customHeight="1">
      <c r="A13" s="434" t="s">
        <v>1562</v>
      </c>
    </row>
    <row r="14" spans="1:1" ht="51" customHeight="1">
      <c r="A14" s="434" t="s">
        <v>1563</v>
      </c>
    </row>
    <row r="15" spans="1:1" ht="51" customHeight="1">
      <c r="A15" s="434" t="s">
        <v>1564</v>
      </c>
    </row>
    <row r="16" spans="1:1" ht="51" customHeight="1">
      <c r="A16" s="434" t="s">
        <v>1565</v>
      </c>
    </row>
    <row r="17" spans="1:1" ht="51" customHeight="1">
      <c r="A17" s="434" t="s">
        <v>1566</v>
      </c>
    </row>
    <row r="18" spans="1:1" ht="51" customHeight="1">
      <c r="A18" s="434" t="s">
        <v>1567</v>
      </c>
    </row>
    <row r="19" spans="1:1" ht="51" customHeight="1">
      <c r="A19" s="434" t="s">
        <v>1568</v>
      </c>
    </row>
    <row r="20" spans="1:1" ht="90.75" customHeight="1">
      <c r="A20" s="434" t="s">
        <v>1569</v>
      </c>
    </row>
    <row r="21" spans="1:1" ht="64.5" customHeight="1">
      <c r="A21" s="434" t="s">
        <v>1570</v>
      </c>
    </row>
    <row r="22" spans="1:1" ht="51" customHeight="1">
      <c r="A22" s="434" t="s">
        <v>1571</v>
      </c>
    </row>
    <row r="23" spans="1:1" ht="66" customHeight="1">
      <c r="A23" s="434" t="s">
        <v>1572</v>
      </c>
    </row>
    <row r="24" spans="1:1" ht="78" customHeight="1">
      <c r="A24" s="434" t="s">
        <v>1573</v>
      </c>
    </row>
    <row r="25" spans="1:1" ht="51" customHeight="1">
      <c r="A25" s="434" t="s">
        <v>1574</v>
      </c>
    </row>
    <row r="26" spans="1:1" ht="51" customHeight="1">
      <c r="A26" s="434" t="s">
        <v>1575</v>
      </c>
    </row>
    <row r="27" spans="1:1" ht="51" customHeight="1">
      <c r="A27" s="434" t="s">
        <v>1576</v>
      </c>
    </row>
    <row r="28" spans="1:1" ht="51" customHeight="1">
      <c r="A28" s="434" t="s">
        <v>1577</v>
      </c>
    </row>
    <row r="29" spans="1:1" ht="51" customHeight="1">
      <c r="A29" s="434" t="s">
        <v>1578</v>
      </c>
    </row>
    <row r="31" spans="1:1" ht="13.8">
      <c r="A31" s="435"/>
    </row>
    <row r="32" spans="1:1" ht="13.8">
      <c r="A32" s="435"/>
    </row>
    <row r="33" spans="1:1" ht="13.8">
      <c r="A33" s="435"/>
    </row>
    <row r="34" spans="1:1" ht="13.8">
      <c r="A34" s="435"/>
    </row>
    <row r="35" spans="1:1" ht="13.8">
      <c r="A35" s="435"/>
    </row>
    <row r="36" spans="1:1" ht="13.8">
      <c r="A36" s="435"/>
    </row>
    <row r="37" spans="1:1" ht="13.8">
      <c r="A37" s="435"/>
    </row>
    <row r="38" spans="1:1" ht="13.8">
      <c r="A38" s="435"/>
    </row>
    <row r="39" spans="1:1" ht="13.8">
      <c r="A39" s="435"/>
    </row>
    <row r="40" spans="1:1" ht="13.8">
      <c r="A40" s="435"/>
    </row>
    <row r="41" spans="1:1" ht="13.8">
      <c r="A41" s="435"/>
    </row>
    <row r="42" spans="1:1" ht="13.8">
      <c r="A42" s="435"/>
    </row>
    <row r="43" spans="1:1" ht="13.8">
      <c r="A43" s="435"/>
    </row>
    <row r="44" spans="1:1" ht="13.8">
      <c r="A44" s="435"/>
    </row>
    <row r="45" spans="1:1" ht="13.8">
      <c r="A45" s="435"/>
    </row>
    <row r="46" spans="1:1" ht="13.8">
      <c r="A46" s="435"/>
    </row>
    <row r="47" spans="1:1" ht="13.8">
      <c r="A47" s="435"/>
    </row>
    <row r="48" spans="1:1" ht="13.8">
      <c r="A48" s="435"/>
    </row>
    <row r="49" spans="1:1" ht="13.8">
      <c r="A49" s="435"/>
    </row>
    <row r="50" spans="1:1" ht="13.8">
      <c r="A50" s="435"/>
    </row>
    <row r="51" spans="1:1" ht="13.8">
      <c r="A51" s="435"/>
    </row>
    <row r="52" spans="1:1" ht="13.8">
      <c r="A52" s="435"/>
    </row>
    <row r="53" spans="1:1" ht="13.8">
      <c r="A53" s="435"/>
    </row>
    <row r="54" spans="1:1" ht="13.8">
      <c r="A54" s="435"/>
    </row>
    <row r="55" spans="1:1" ht="13.8">
      <c r="A55" s="435"/>
    </row>
    <row r="56" spans="1:1" ht="13.8">
      <c r="A56" s="435"/>
    </row>
    <row r="57" spans="1:1" ht="13.8">
      <c r="A57" s="435"/>
    </row>
    <row r="58" spans="1:1" ht="13.8">
      <c r="A58" s="435"/>
    </row>
    <row r="59" spans="1:1" ht="13.8">
      <c r="A59" s="435"/>
    </row>
    <row r="60" spans="1:1" ht="13.8">
      <c r="A60" s="435"/>
    </row>
    <row r="61" spans="1:1" ht="13.8">
      <c r="A61" s="435"/>
    </row>
    <row r="62" spans="1:1" ht="13.8">
      <c r="A62" s="435"/>
    </row>
    <row r="63" spans="1:1" ht="13.8">
      <c r="A63" s="435"/>
    </row>
    <row r="64" spans="1:1" ht="13.8">
      <c r="A64" s="435"/>
    </row>
    <row r="65" spans="1:1" ht="13.8">
      <c r="A65" s="435"/>
    </row>
    <row r="66" spans="1:1" ht="13.8">
      <c r="A66" s="435"/>
    </row>
    <row r="67" spans="1:1" ht="13.8">
      <c r="A67" s="435"/>
    </row>
    <row r="68" spans="1:1" ht="13.8">
      <c r="A68" s="435"/>
    </row>
    <row r="69" spans="1:1" ht="13.8">
      <c r="A69" s="435"/>
    </row>
    <row r="70" spans="1:1" ht="13.8">
      <c r="A70" s="435"/>
    </row>
    <row r="71" spans="1:1" ht="13.8">
      <c r="A71" s="435"/>
    </row>
    <row r="72" spans="1:1" ht="13.8">
      <c r="A72" s="435"/>
    </row>
    <row r="73" spans="1:1" ht="13.8">
      <c r="A73" s="435"/>
    </row>
    <row r="74" spans="1:1" ht="13.8">
      <c r="A74" s="435"/>
    </row>
    <row r="75" spans="1:1" ht="13.8">
      <c r="A75" s="435"/>
    </row>
    <row r="76" spans="1:1" ht="13.8">
      <c r="A76" s="435"/>
    </row>
    <row r="77" spans="1:1" ht="13.8">
      <c r="A77" s="435"/>
    </row>
    <row r="78" spans="1:1" ht="13.8">
      <c r="A78" s="435"/>
    </row>
    <row r="79" spans="1:1" ht="13.8">
      <c r="A79" s="435"/>
    </row>
    <row r="80" spans="1:1" ht="13.8">
      <c r="A80" s="435"/>
    </row>
    <row r="81" spans="1:1" ht="13.8">
      <c r="A81" s="435"/>
    </row>
    <row r="82" spans="1:1" ht="13.8">
      <c r="A82" s="435"/>
    </row>
    <row r="83" spans="1:1" ht="13.8">
      <c r="A83" s="435"/>
    </row>
    <row r="84" spans="1:1" ht="13.8">
      <c r="A84" s="435"/>
    </row>
    <row r="85" spans="1:1" ht="13.8">
      <c r="A85" s="435"/>
    </row>
    <row r="86" spans="1:1" ht="13.8">
      <c r="A86" s="435"/>
    </row>
    <row r="87" spans="1:1" ht="13.8">
      <c r="A87" s="435"/>
    </row>
    <row r="88" spans="1:1" ht="13.8">
      <c r="A88" s="435"/>
    </row>
    <row r="89" spans="1:1" ht="13.8">
      <c r="A89" s="435"/>
    </row>
    <row r="90" spans="1:1" ht="13.8">
      <c r="A90" s="435"/>
    </row>
    <row r="91" spans="1:1" ht="13.8">
      <c r="A91" s="435"/>
    </row>
    <row r="92" spans="1:1" ht="13.8">
      <c r="A92" s="435"/>
    </row>
    <row r="93" spans="1:1" ht="13.8">
      <c r="A93" s="435"/>
    </row>
    <row r="94" spans="1:1" ht="13.8">
      <c r="A94" s="435"/>
    </row>
    <row r="95" spans="1:1" ht="13.8">
      <c r="A95" s="435"/>
    </row>
    <row r="96" spans="1:1" ht="13.8">
      <c r="A96" s="435"/>
    </row>
    <row r="97" spans="1:1" ht="13.8">
      <c r="A97" s="435"/>
    </row>
    <row r="98" spans="1:1" ht="13.8">
      <c r="A98" s="435"/>
    </row>
    <row r="99" spans="1:1" ht="13.8">
      <c r="A99" s="435"/>
    </row>
    <row r="100" spans="1:1" ht="13.8">
      <c r="A100" s="435"/>
    </row>
    <row r="101" spans="1:1" ht="13.8">
      <c r="A101" s="435"/>
    </row>
    <row r="102" spans="1:1" ht="13.8">
      <c r="A102" s="435"/>
    </row>
    <row r="103" spans="1:1" ht="13.8">
      <c r="A103" s="435"/>
    </row>
    <row r="104" spans="1:1" ht="13.8">
      <c r="A104" s="435"/>
    </row>
    <row r="105" spans="1:1" ht="13.8">
      <c r="A105" s="435"/>
    </row>
    <row r="106" spans="1:1" ht="13.8">
      <c r="A106" s="435"/>
    </row>
    <row r="107" spans="1:1" ht="13.8">
      <c r="A107" s="435"/>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931"/>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89</v>
      </c>
      <c r="AZ2" s="112" t="s">
        <v>110</v>
      </c>
      <c r="BA2" s="112" t="s">
        <v>111</v>
      </c>
      <c r="BB2" s="112" t="s">
        <v>112</v>
      </c>
      <c r="BC2" s="112" t="s">
        <v>113</v>
      </c>
      <c r="BD2" s="112" t="s">
        <v>114</v>
      </c>
    </row>
    <row r="3" spans="1:56" s="1" customFormat="1" ht="6.9" customHeight="1">
      <c r="B3" s="113"/>
      <c r="C3" s="114"/>
      <c r="D3" s="114"/>
      <c r="E3" s="114"/>
      <c r="F3" s="114"/>
      <c r="G3" s="114"/>
      <c r="H3" s="114"/>
      <c r="I3" s="115"/>
      <c r="J3" s="114"/>
      <c r="K3" s="114"/>
      <c r="L3" s="22"/>
      <c r="AT3" s="19" t="s">
        <v>90</v>
      </c>
      <c r="AZ3" s="112" t="s">
        <v>115</v>
      </c>
      <c r="BA3" s="112" t="s">
        <v>116</v>
      </c>
      <c r="BB3" s="112" t="s">
        <v>112</v>
      </c>
      <c r="BC3" s="112" t="s">
        <v>117</v>
      </c>
      <c r="BD3" s="112" t="s">
        <v>114</v>
      </c>
    </row>
    <row r="4" spans="1:56" s="1" customFormat="1" ht="24.9" customHeight="1">
      <c r="B4" s="22"/>
      <c r="D4" s="116" t="s">
        <v>118</v>
      </c>
      <c r="I4" s="111"/>
      <c r="L4" s="22"/>
      <c r="M4" s="117" t="s">
        <v>10</v>
      </c>
      <c r="AT4" s="19" t="s">
        <v>4</v>
      </c>
      <c r="AZ4" s="112" t="s">
        <v>119</v>
      </c>
      <c r="BA4" s="112" t="s">
        <v>120</v>
      </c>
      <c r="BB4" s="112" t="s">
        <v>112</v>
      </c>
      <c r="BC4" s="112" t="s">
        <v>121</v>
      </c>
      <c r="BD4" s="112" t="s">
        <v>114</v>
      </c>
    </row>
    <row r="5" spans="1:56" s="1" customFormat="1" ht="6.9" customHeight="1">
      <c r="B5" s="22"/>
      <c r="I5" s="111"/>
      <c r="L5" s="22"/>
      <c r="AZ5" s="112" t="s">
        <v>122</v>
      </c>
      <c r="BA5" s="112" t="s">
        <v>123</v>
      </c>
      <c r="BB5" s="112" t="s">
        <v>112</v>
      </c>
      <c r="BC5" s="112" t="s">
        <v>124</v>
      </c>
      <c r="BD5" s="112" t="s">
        <v>114</v>
      </c>
    </row>
    <row r="6" spans="1:56" s="1" customFormat="1" ht="12" customHeight="1">
      <c r="B6" s="22"/>
      <c r="D6" s="118" t="s">
        <v>16</v>
      </c>
      <c r="I6" s="111"/>
      <c r="L6" s="22"/>
      <c r="AZ6" s="112" t="s">
        <v>125</v>
      </c>
      <c r="BA6" s="112" t="s">
        <v>126</v>
      </c>
      <c r="BB6" s="112" t="s">
        <v>127</v>
      </c>
      <c r="BC6" s="112" t="s">
        <v>128</v>
      </c>
      <c r="BD6" s="112" t="s">
        <v>114</v>
      </c>
    </row>
    <row r="7" spans="1:56" s="1" customFormat="1" ht="16.5" customHeight="1">
      <c r="B7" s="22"/>
      <c r="E7" s="413" t="str">
        <f>'Rekapitulace stavby'!K6</f>
        <v>BENEŠOV - DOPRAVNÍ OPATŘENÍ U NÁDRAŽÍ (město bez dotace)</v>
      </c>
      <c r="F7" s="414"/>
      <c r="G7" s="414"/>
      <c r="H7" s="414"/>
      <c r="I7" s="111"/>
      <c r="L7" s="22"/>
      <c r="AZ7" s="112" t="s">
        <v>129</v>
      </c>
      <c r="BA7" s="112" t="s">
        <v>130</v>
      </c>
      <c r="BB7" s="112" t="s">
        <v>127</v>
      </c>
      <c r="BC7" s="112" t="s">
        <v>131</v>
      </c>
      <c r="BD7" s="112" t="s">
        <v>114</v>
      </c>
    </row>
    <row r="8" spans="1:56" s="2" customFormat="1" ht="12" customHeight="1">
      <c r="A8" s="37"/>
      <c r="B8" s="42"/>
      <c r="C8" s="37"/>
      <c r="D8" s="118" t="s">
        <v>132</v>
      </c>
      <c r="E8" s="37"/>
      <c r="F8" s="37"/>
      <c r="G8" s="37"/>
      <c r="H8" s="37"/>
      <c r="I8" s="119"/>
      <c r="J8" s="37"/>
      <c r="K8" s="37"/>
      <c r="L8" s="120"/>
      <c r="S8" s="37"/>
      <c r="T8" s="37"/>
      <c r="U8" s="37"/>
      <c r="V8" s="37"/>
      <c r="W8" s="37"/>
      <c r="X8" s="37"/>
      <c r="Y8" s="37"/>
      <c r="Z8" s="37"/>
      <c r="AA8" s="37"/>
      <c r="AB8" s="37"/>
      <c r="AC8" s="37"/>
      <c r="AD8" s="37"/>
      <c r="AE8" s="37"/>
      <c r="AZ8" s="112" t="s">
        <v>133</v>
      </c>
      <c r="BA8" s="112" t="s">
        <v>134</v>
      </c>
      <c r="BB8" s="112" t="s">
        <v>127</v>
      </c>
      <c r="BC8" s="112" t="s">
        <v>135</v>
      </c>
      <c r="BD8" s="112" t="s">
        <v>114</v>
      </c>
    </row>
    <row r="9" spans="1:56" s="2" customFormat="1" ht="16.5" customHeight="1">
      <c r="A9" s="37"/>
      <c r="B9" s="42"/>
      <c r="C9" s="37"/>
      <c r="D9" s="37"/>
      <c r="E9" s="415" t="s">
        <v>136</v>
      </c>
      <c r="F9" s="416"/>
      <c r="G9" s="416"/>
      <c r="H9" s="416"/>
      <c r="I9" s="119"/>
      <c r="J9" s="37"/>
      <c r="K9" s="37"/>
      <c r="L9" s="120"/>
      <c r="S9" s="37"/>
      <c r="T9" s="37"/>
      <c r="U9" s="37"/>
      <c r="V9" s="37"/>
      <c r="W9" s="37"/>
      <c r="X9" s="37"/>
      <c r="Y9" s="37"/>
      <c r="Z9" s="37"/>
      <c r="AA9" s="37"/>
      <c r="AB9" s="37"/>
      <c r="AC9" s="37"/>
      <c r="AD9" s="37"/>
      <c r="AE9" s="37"/>
      <c r="AZ9" s="112" t="s">
        <v>137</v>
      </c>
      <c r="BA9" s="112" t="s">
        <v>138</v>
      </c>
      <c r="BB9" s="112" t="s">
        <v>127</v>
      </c>
      <c r="BC9" s="112" t="s">
        <v>139</v>
      </c>
      <c r="BD9" s="112" t="s">
        <v>114</v>
      </c>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c r="AZ10" s="112" t="s">
        <v>140</v>
      </c>
      <c r="BA10" s="112" t="s">
        <v>141</v>
      </c>
      <c r="BB10" s="112" t="s">
        <v>127</v>
      </c>
      <c r="BC10" s="112" t="s">
        <v>142</v>
      </c>
      <c r="BD10" s="112" t="s">
        <v>114</v>
      </c>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c r="AZ11" s="112" t="s">
        <v>143</v>
      </c>
      <c r="BA11" s="112" t="s">
        <v>144</v>
      </c>
      <c r="BB11" s="112" t="s">
        <v>127</v>
      </c>
      <c r="BC11" s="112" t="s">
        <v>145</v>
      </c>
      <c r="BD11" s="112" t="s">
        <v>114</v>
      </c>
    </row>
    <row r="12" spans="1:5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c r="AZ12" s="112" t="s">
        <v>146</v>
      </c>
      <c r="BA12" s="112" t="s">
        <v>147</v>
      </c>
      <c r="BB12" s="112" t="s">
        <v>127</v>
      </c>
      <c r="BC12" s="112" t="s">
        <v>148</v>
      </c>
      <c r="BD12" s="112" t="s">
        <v>114</v>
      </c>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c r="AZ13" s="112" t="s">
        <v>149</v>
      </c>
      <c r="BA13" s="112" t="s">
        <v>150</v>
      </c>
      <c r="BB13" s="112" t="s">
        <v>127</v>
      </c>
      <c r="BC13" s="112" t="s">
        <v>151</v>
      </c>
      <c r="BD13" s="112" t="s">
        <v>114</v>
      </c>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c r="AZ14" s="112" t="s">
        <v>152</v>
      </c>
      <c r="BA14" s="112" t="s">
        <v>153</v>
      </c>
      <c r="BB14" s="112" t="s">
        <v>127</v>
      </c>
      <c r="BC14" s="112" t="s">
        <v>154</v>
      </c>
      <c r="BD14" s="112" t="s">
        <v>114</v>
      </c>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c r="AZ15" s="112" t="s">
        <v>155</v>
      </c>
      <c r="BA15" s="112" t="s">
        <v>156</v>
      </c>
      <c r="BB15" s="112" t="s">
        <v>127</v>
      </c>
      <c r="BC15" s="112" t="s">
        <v>157</v>
      </c>
      <c r="BD15" s="112" t="s">
        <v>114</v>
      </c>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c r="AZ16" s="112" t="s">
        <v>158</v>
      </c>
      <c r="BA16" s="112" t="s">
        <v>159</v>
      </c>
      <c r="BB16" s="112" t="s">
        <v>127</v>
      </c>
      <c r="BC16" s="112" t="s">
        <v>145</v>
      </c>
      <c r="BD16" s="112" t="s">
        <v>114</v>
      </c>
    </row>
    <row r="17" spans="1:56"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c r="AZ17" s="112" t="s">
        <v>160</v>
      </c>
      <c r="BA17" s="112" t="s">
        <v>161</v>
      </c>
      <c r="BB17" s="112" t="s">
        <v>112</v>
      </c>
      <c r="BC17" s="112" t="s">
        <v>162</v>
      </c>
      <c r="BD17" s="112" t="s">
        <v>114</v>
      </c>
    </row>
    <row r="18" spans="1:56"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c r="AZ18" s="112" t="s">
        <v>163</v>
      </c>
      <c r="BA18" s="112" t="s">
        <v>164</v>
      </c>
      <c r="BB18" s="112" t="s">
        <v>165</v>
      </c>
      <c r="BC18" s="112" t="s">
        <v>166</v>
      </c>
      <c r="BD18" s="112" t="s">
        <v>114</v>
      </c>
    </row>
    <row r="19" spans="1:56"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56"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56"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56"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56"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56"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56"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56"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56"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56"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56"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56" s="2" customFormat="1" ht="25.35" customHeight="1">
      <c r="A30" s="37"/>
      <c r="B30" s="42"/>
      <c r="C30" s="37"/>
      <c r="D30" s="129" t="s">
        <v>47</v>
      </c>
      <c r="E30" s="37"/>
      <c r="F30" s="37"/>
      <c r="G30" s="37"/>
      <c r="H30" s="37"/>
      <c r="I30" s="119"/>
      <c r="J30" s="130">
        <f>ROUND(J90, 0)</f>
        <v>0</v>
      </c>
      <c r="K30" s="37"/>
      <c r="L30" s="120"/>
      <c r="S30" s="37"/>
      <c r="T30" s="37"/>
      <c r="U30" s="37"/>
      <c r="V30" s="37"/>
      <c r="W30" s="37"/>
      <c r="X30" s="37"/>
      <c r="Y30" s="37"/>
      <c r="Z30" s="37"/>
      <c r="AA30" s="37"/>
      <c r="AB30" s="37"/>
      <c r="AC30" s="37"/>
      <c r="AD30" s="37"/>
      <c r="AE30" s="37"/>
    </row>
    <row r="31" spans="1:56"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56"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ROUND((SUM(BE90:BE930)),  0)</f>
        <v>0</v>
      </c>
      <c r="G33" s="37"/>
      <c r="H33" s="37"/>
      <c r="I33" s="135">
        <v>0.21</v>
      </c>
      <c r="J33" s="134">
        <f>ROUND(((SUM(BE90:BE930))*I33),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ROUND((SUM(BF90:BF930)),  0)</f>
        <v>0</v>
      </c>
      <c r="G34" s="37"/>
      <c r="H34" s="37"/>
      <c r="I34" s="135">
        <v>0.15</v>
      </c>
      <c r="J34" s="134">
        <f>ROUND(((SUM(BF90:BF930))*I34),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ROUND((SUM(BG90:BG930)),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ROUND((SUM(BH90:BH930)),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ROUND((SUM(BI90:BI930)),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167</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132</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SO112 - SO 112 - Okružní křižovatka Nádražní - Tyršova</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168</v>
      </c>
      <c r="D57" s="151"/>
      <c r="E57" s="151"/>
      <c r="F57" s="151"/>
      <c r="G57" s="151"/>
      <c r="H57" s="151"/>
      <c r="I57" s="152"/>
      <c r="J57" s="153" t="s">
        <v>169</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J90</f>
        <v>0</v>
      </c>
      <c r="K59" s="39"/>
      <c r="L59" s="120"/>
      <c r="S59" s="37"/>
      <c r="T59" s="37"/>
      <c r="U59" s="37"/>
      <c r="V59" s="37"/>
      <c r="W59" s="37"/>
      <c r="X59" s="37"/>
      <c r="Y59" s="37"/>
      <c r="Z59" s="37"/>
      <c r="AA59" s="37"/>
      <c r="AB59" s="37"/>
      <c r="AC59" s="37"/>
      <c r="AD59" s="37"/>
      <c r="AE59" s="37"/>
      <c r="AU59" s="19" t="s">
        <v>170</v>
      </c>
    </row>
    <row r="60" spans="1:47" s="9" customFormat="1" ht="24.9" customHeight="1">
      <c r="B60" s="155"/>
      <c r="C60" s="156"/>
      <c r="D60" s="157" t="s">
        <v>171</v>
      </c>
      <c r="E60" s="158"/>
      <c r="F60" s="158"/>
      <c r="G60" s="158"/>
      <c r="H60" s="158"/>
      <c r="I60" s="159"/>
      <c r="J60" s="160">
        <f>J91</f>
        <v>0</v>
      </c>
      <c r="K60" s="156"/>
      <c r="L60" s="161"/>
    </row>
    <row r="61" spans="1:47" s="10" customFormat="1" ht="19.95" customHeight="1">
      <c r="B61" s="162"/>
      <c r="C61" s="100"/>
      <c r="D61" s="163" t="s">
        <v>172</v>
      </c>
      <c r="E61" s="164"/>
      <c r="F61" s="164"/>
      <c r="G61" s="164"/>
      <c r="H61" s="164"/>
      <c r="I61" s="165"/>
      <c r="J61" s="166">
        <f>J92</f>
        <v>0</v>
      </c>
      <c r="K61" s="100"/>
      <c r="L61" s="167"/>
    </row>
    <row r="62" spans="1:47" s="10" customFormat="1" ht="19.95" customHeight="1">
      <c r="B62" s="162"/>
      <c r="C62" s="100"/>
      <c r="D62" s="163" t="s">
        <v>173</v>
      </c>
      <c r="E62" s="164"/>
      <c r="F62" s="164"/>
      <c r="G62" s="164"/>
      <c r="H62" s="164"/>
      <c r="I62" s="165"/>
      <c r="J62" s="166">
        <f>J346</f>
        <v>0</v>
      </c>
      <c r="K62" s="100"/>
      <c r="L62" s="167"/>
    </row>
    <row r="63" spans="1:47" s="10" customFormat="1" ht="19.95" customHeight="1">
      <c r="B63" s="162"/>
      <c r="C63" s="100"/>
      <c r="D63" s="163" t="s">
        <v>174</v>
      </c>
      <c r="E63" s="164"/>
      <c r="F63" s="164"/>
      <c r="G63" s="164"/>
      <c r="H63" s="164"/>
      <c r="I63" s="165"/>
      <c r="J63" s="166">
        <f>J394</f>
        <v>0</v>
      </c>
      <c r="K63" s="100"/>
      <c r="L63" s="167"/>
    </row>
    <row r="64" spans="1:47" s="10" customFormat="1" ht="19.95" customHeight="1">
      <c r="B64" s="162"/>
      <c r="C64" s="100"/>
      <c r="D64" s="163" t="s">
        <v>175</v>
      </c>
      <c r="E64" s="164"/>
      <c r="F64" s="164"/>
      <c r="G64" s="164"/>
      <c r="H64" s="164"/>
      <c r="I64" s="165"/>
      <c r="J64" s="166">
        <f>J402</f>
        <v>0</v>
      </c>
      <c r="K64" s="100"/>
      <c r="L64" s="167"/>
    </row>
    <row r="65" spans="1:31" s="10" customFormat="1" ht="19.95" customHeight="1">
      <c r="B65" s="162"/>
      <c r="C65" s="100"/>
      <c r="D65" s="163" t="s">
        <v>176</v>
      </c>
      <c r="E65" s="164"/>
      <c r="F65" s="164"/>
      <c r="G65" s="164"/>
      <c r="H65" s="164"/>
      <c r="I65" s="165"/>
      <c r="J65" s="166">
        <f>J410</f>
        <v>0</v>
      </c>
      <c r="K65" s="100"/>
      <c r="L65" s="167"/>
    </row>
    <row r="66" spans="1:31" s="10" customFormat="1" ht="19.95" customHeight="1">
      <c r="B66" s="162"/>
      <c r="C66" s="100"/>
      <c r="D66" s="163" t="s">
        <v>177</v>
      </c>
      <c r="E66" s="164"/>
      <c r="F66" s="164"/>
      <c r="G66" s="164"/>
      <c r="H66" s="164"/>
      <c r="I66" s="165"/>
      <c r="J66" s="166">
        <f>J546</f>
        <v>0</v>
      </c>
      <c r="K66" s="100"/>
      <c r="L66" s="167"/>
    </row>
    <row r="67" spans="1:31" s="10" customFormat="1" ht="19.95" customHeight="1">
      <c r="B67" s="162"/>
      <c r="C67" s="100"/>
      <c r="D67" s="163" t="s">
        <v>178</v>
      </c>
      <c r="E67" s="164"/>
      <c r="F67" s="164"/>
      <c r="G67" s="164"/>
      <c r="H67" s="164"/>
      <c r="I67" s="165"/>
      <c r="J67" s="166">
        <f>J631</f>
        <v>0</v>
      </c>
      <c r="K67" s="100"/>
      <c r="L67" s="167"/>
    </row>
    <row r="68" spans="1:31" s="10" customFormat="1" ht="19.95" customHeight="1">
      <c r="B68" s="162"/>
      <c r="C68" s="100"/>
      <c r="D68" s="163" t="s">
        <v>179</v>
      </c>
      <c r="E68" s="164"/>
      <c r="F68" s="164"/>
      <c r="G68" s="164"/>
      <c r="H68" s="164"/>
      <c r="I68" s="165"/>
      <c r="J68" s="166">
        <f>J864</f>
        <v>0</v>
      </c>
      <c r="K68" s="100"/>
      <c r="L68" s="167"/>
    </row>
    <row r="69" spans="1:31" s="10" customFormat="1" ht="19.95" customHeight="1">
      <c r="B69" s="162"/>
      <c r="C69" s="100"/>
      <c r="D69" s="163" t="s">
        <v>180</v>
      </c>
      <c r="E69" s="164"/>
      <c r="F69" s="164"/>
      <c r="G69" s="164"/>
      <c r="H69" s="164"/>
      <c r="I69" s="165"/>
      <c r="J69" s="166">
        <f>J922</f>
        <v>0</v>
      </c>
      <c r="K69" s="100"/>
      <c r="L69" s="167"/>
    </row>
    <row r="70" spans="1:31" s="9" customFormat="1" ht="24.9" customHeight="1">
      <c r="B70" s="155"/>
      <c r="C70" s="156"/>
      <c r="D70" s="157" t="s">
        <v>181</v>
      </c>
      <c r="E70" s="158"/>
      <c r="F70" s="158"/>
      <c r="G70" s="158"/>
      <c r="H70" s="158"/>
      <c r="I70" s="159"/>
      <c r="J70" s="160">
        <f>J925</f>
        <v>0</v>
      </c>
      <c r="K70" s="156"/>
      <c r="L70" s="161"/>
    </row>
    <row r="71" spans="1:31" s="2" customFormat="1" ht="21.75" customHeight="1">
      <c r="A71" s="37"/>
      <c r="B71" s="38"/>
      <c r="C71" s="39"/>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50"/>
      <c r="C72" s="51"/>
      <c r="D72" s="51"/>
      <c r="E72" s="51"/>
      <c r="F72" s="51"/>
      <c r="G72" s="51"/>
      <c r="H72" s="51"/>
      <c r="I72" s="146"/>
      <c r="J72" s="51"/>
      <c r="K72" s="51"/>
      <c r="L72" s="120"/>
      <c r="S72" s="37"/>
      <c r="T72" s="37"/>
      <c r="U72" s="37"/>
      <c r="V72" s="37"/>
      <c r="W72" s="37"/>
      <c r="X72" s="37"/>
      <c r="Y72" s="37"/>
      <c r="Z72" s="37"/>
      <c r="AA72" s="37"/>
      <c r="AB72" s="37"/>
      <c r="AC72" s="37"/>
      <c r="AD72" s="37"/>
      <c r="AE72" s="37"/>
    </row>
    <row r="76" spans="1:31" s="2" customFormat="1" ht="6.9" customHeight="1">
      <c r="A76" s="37"/>
      <c r="B76" s="52"/>
      <c r="C76" s="53"/>
      <c r="D76" s="53"/>
      <c r="E76" s="53"/>
      <c r="F76" s="53"/>
      <c r="G76" s="53"/>
      <c r="H76" s="53"/>
      <c r="I76" s="149"/>
      <c r="J76" s="53"/>
      <c r="K76" s="53"/>
      <c r="L76" s="120"/>
      <c r="S76" s="37"/>
      <c r="T76" s="37"/>
      <c r="U76" s="37"/>
      <c r="V76" s="37"/>
      <c r="W76" s="37"/>
      <c r="X76" s="37"/>
      <c r="Y76" s="37"/>
      <c r="Z76" s="37"/>
      <c r="AA76" s="37"/>
      <c r="AB76" s="37"/>
      <c r="AC76" s="37"/>
      <c r="AD76" s="37"/>
      <c r="AE76" s="37"/>
    </row>
    <row r="77" spans="1:31" s="2" customFormat="1" ht="24.9" customHeight="1">
      <c r="A77" s="37"/>
      <c r="B77" s="38"/>
      <c r="C77" s="25" t="s">
        <v>182</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16</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420" t="str">
        <f>E7</f>
        <v>BENEŠOV - DOPRAVNÍ OPATŘENÍ U NÁDRAŽÍ (město bez dotace)</v>
      </c>
      <c r="F80" s="421"/>
      <c r="G80" s="421"/>
      <c r="H80" s="421"/>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132</v>
      </c>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6.5" customHeight="1">
      <c r="A82" s="37"/>
      <c r="B82" s="38"/>
      <c r="C82" s="39"/>
      <c r="D82" s="39"/>
      <c r="E82" s="369" t="str">
        <f>E9</f>
        <v>SO112 - SO 112 - Okružní křižovatka Nádražní - Tyršova</v>
      </c>
      <c r="F82" s="422"/>
      <c r="G82" s="422"/>
      <c r="H82" s="422"/>
      <c r="I82" s="119"/>
      <c r="J82" s="39"/>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22</v>
      </c>
      <c r="D84" s="39"/>
      <c r="E84" s="39"/>
      <c r="F84" s="29" t="str">
        <f>F12</f>
        <v>Benešov</v>
      </c>
      <c r="G84" s="39"/>
      <c r="H84" s="39"/>
      <c r="I84" s="121" t="s">
        <v>24</v>
      </c>
      <c r="J84" s="62" t="str">
        <f>IF(J12="","",J12)</f>
        <v>25. 9. 2019</v>
      </c>
      <c r="K84" s="39"/>
      <c r="L84" s="120"/>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2" customFormat="1" ht="15.15" customHeight="1">
      <c r="A86" s="37"/>
      <c r="B86" s="38"/>
      <c r="C86" s="31" t="s">
        <v>30</v>
      </c>
      <c r="D86" s="39"/>
      <c r="E86" s="39"/>
      <c r="F86" s="29" t="str">
        <f>E15</f>
        <v>Město Benešov</v>
      </c>
      <c r="G86" s="39"/>
      <c r="H86" s="39"/>
      <c r="I86" s="121" t="s">
        <v>37</v>
      </c>
      <c r="J86" s="35" t="str">
        <f>E21</f>
        <v>DOPAS s.r.o.</v>
      </c>
      <c r="K86" s="39"/>
      <c r="L86" s="120"/>
      <c r="S86" s="37"/>
      <c r="T86" s="37"/>
      <c r="U86" s="37"/>
      <c r="V86" s="37"/>
      <c r="W86" s="37"/>
      <c r="X86" s="37"/>
      <c r="Y86" s="37"/>
      <c r="Z86" s="37"/>
      <c r="AA86" s="37"/>
      <c r="AB86" s="37"/>
      <c r="AC86" s="37"/>
      <c r="AD86" s="37"/>
      <c r="AE86" s="37"/>
    </row>
    <row r="87" spans="1:65" s="2" customFormat="1" ht="15.15" customHeight="1">
      <c r="A87" s="37"/>
      <c r="B87" s="38"/>
      <c r="C87" s="31" t="s">
        <v>35</v>
      </c>
      <c r="D87" s="39"/>
      <c r="E87" s="39"/>
      <c r="F87" s="29" t="str">
        <f>IF(E18="","",E18)</f>
        <v>Vyplň údaj</v>
      </c>
      <c r="G87" s="39"/>
      <c r="H87" s="39"/>
      <c r="I87" s="121" t="s">
        <v>41</v>
      </c>
      <c r="J87" s="35" t="str">
        <f>E24</f>
        <v>STAPO UL s.r.o.</v>
      </c>
      <c r="K87" s="39"/>
      <c r="L87" s="120"/>
      <c r="S87" s="37"/>
      <c r="T87" s="37"/>
      <c r="U87" s="37"/>
      <c r="V87" s="37"/>
      <c r="W87" s="37"/>
      <c r="X87" s="37"/>
      <c r="Y87" s="37"/>
      <c r="Z87" s="37"/>
      <c r="AA87" s="37"/>
      <c r="AB87" s="37"/>
      <c r="AC87" s="37"/>
      <c r="AD87" s="37"/>
      <c r="AE87" s="37"/>
    </row>
    <row r="88" spans="1:65" s="2" customFormat="1" ht="10.3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11" customFormat="1" ht="29.25" customHeight="1">
      <c r="A89" s="168"/>
      <c r="B89" s="169"/>
      <c r="C89" s="170" t="s">
        <v>183</v>
      </c>
      <c r="D89" s="171" t="s">
        <v>66</v>
      </c>
      <c r="E89" s="171" t="s">
        <v>62</v>
      </c>
      <c r="F89" s="171" t="s">
        <v>63</v>
      </c>
      <c r="G89" s="171" t="s">
        <v>184</v>
      </c>
      <c r="H89" s="171" t="s">
        <v>185</v>
      </c>
      <c r="I89" s="172" t="s">
        <v>186</v>
      </c>
      <c r="J89" s="171" t="s">
        <v>169</v>
      </c>
      <c r="K89" s="173" t="s">
        <v>187</v>
      </c>
      <c r="L89" s="174"/>
      <c r="M89" s="71" t="s">
        <v>32</v>
      </c>
      <c r="N89" s="72" t="s">
        <v>51</v>
      </c>
      <c r="O89" s="72" t="s">
        <v>188</v>
      </c>
      <c r="P89" s="72" t="s">
        <v>189</v>
      </c>
      <c r="Q89" s="72" t="s">
        <v>190</v>
      </c>
      <c r="R89" s="72" t="s">
        <v>191</v>
      </c>
      <c r="S89" s="72" t="s">
        <v>192</v>
      </c>
      <c r="T89" s="73" t="s">
        <v>193</v>
      </c>
      <c r="U89" s="168"/>
      <c r="V89" s="168"/>
      <c r="W89" s="168"/>
      <c r="X89" s="168"/>
      <c r="Y89" s="168"/>
      <c r="Z89" s="168"/>
      <c r="AA89" s="168"/>
      <c r="AB89" s="168"/>
      <c r="AC89" s="168"/>
      <c r="AD89" s="168"/>
      <c r="AE89" s="168"/>
    </row>
    <row r="90" spans="1:65" s="2" customFormat="1" ht="22.8" customHeight="1">
      <c r="A90" s="37"/>
      <c r="B90" s="38"/>
      <c r="C90" s="78" t="s">
        <v>194</v>
      </c>
      <c r="D90" s="39"/>
      <c r="E90" s="39"/>
      <c r="F90" s="39"/>
      <c r="G90" s="39"/>
      <c r="H90" s="39"/>
      <c r="I90" s="119"/>
      <c r="J90" s="175">
        <f>BK90</f>
        <v>0</v>
      </c>
      <c r="K90" s="39"/>
      <c r="L90" s="42"/>
      <c r="M90" s="74"/>
      <c r="N90" s="176"/>
      <c r="O90" s="75"/>
      <c r="P90" s="177">
        <f>P91+P925</f>
        <v>0</v>
      </c>
      <c r="Q90" s="75"/>
      <c r="R90" s="177">
        <f>R91+R925</f>
        <v>256.14333192599997</v>
      </c>
      <c r="S90" s="75"/>
      <c r="T90" s="178">
        <f>T91+T925</f>
        <v>1233.2522770000003</v>
      </c>
      <c r="U90" s="37"/>
      <c r="V90" s="37"/>
      <c r="W90" s="37"/>
      <c r="X90" s="37"/>
      <c r="Y90" s="37"/>
      <c r="Z90" s="37"/>
      <c r="AA90" s="37"/>
      <c r="AB90" s="37"/>
      <c r="AC90" s="37"/>
      <c r="AD90" s="37"/>
      <c r="AE90" s="37"/>
      <c r="AT90" s="19" t="s">
        <v>80</v>
      </c>
      <c r="AU90" s="19" t="s">
        <v>170</v>
      </c>
      <c r="BK90" s="179">
        <f>BK91+BK925</f>
        <v>0</v>
      </c>
    </row>
    <row r="91" spans="1:65" s="12" customFormat="1" ht="25.95" customHeight="1">
      <c r="B91" s="180"/>
      <c r="C91" s="181"/>
      <c r="D91" s="182" t="s">
        <v>80</v>
      </c>
      <c r="E91" s="183" t="s">
        <v>195</v>
      </c>
      <c r="F91" s="183" t="s">
        <v>196</v>
      </c>
      <c r="G91" s="181"/>
      <c r="H91" s="181"/>
      <c r="I91" s="184"/>
      <c r="J91" s="185">
        <f>BK91</f>
        <v>0</v>
      </c>
      <c r="K91" s="181"/>
      <c r="L91" s="186"/>
      <c r="M91" s="187"/>
      <c r="N91" s="188"/>
      <c r="O91" s="188"/>
      <c r="P91" s="189">
        <f>P92+P346+P394+P402+P410+P546+P631+P864+P922</f>
        <v>0</v>
      </c>
      <c r="Q91" s="188"/>
      <c r="R91" s="189">
        <f>R92+R346+R394+R402+R410+R546+R631+R864+R922</f>
        <v>256.14333192599997</v>
      </c>
      <c r="S91" s="188"/>
      <c r="T91" s="190">
        <f>T92+T346+T394+T402+T410+T546+T631+T864+T922</f>
        <v>1233.2522770000003</v>
      </c>
      <c r="AR91" s="191" t="s">
        <v>40</v>
      </c>
      <c r="AT91" s="192" t="s">
        <v>80</v>
      </c>
      <c r="AU91" s="192" t="s">
        <v>81</v>
      </c>
      <c r="AY91" s="191" t="s">
        <v>197</v>
      </c>
      <c r="BK91" s="193">
        <f>BK92+BK346+BK394+BK402+BK410+BK546+BK631+BK864+BK922</f>
        <v>0</v>
      </c>
    </row>
    <row r="92" spans="1:65" s="12" customFormat="1" ht="22.8" customHeight="1">
      <c r="B92" s="180"/>
      <c r="C92" s="181"/>
      <c r="D92" s="182" t="s">
        <v>80</v>
      </c>
      <c r="E92" s="194" t="s">
        <v>40</v>
      </c>
      <c r="F92" s="194" t="s">
        <v>198</v>
      </c>
      <c r="G92" s="181"/>
      <c r="H92" s="181"/>
      <c r="I92" s="184"/>
      <c r="J92" s="195">
        <f>BK92</f>
        <v>0</v>
      </c>
      <c r="K92" s="181"/>
      <c r="L92" s="186"/>
      <c r="M92" s="187"/>
      <c r="N92" s="188"/>
      <c r="O92" s="188"/>
      <c r="P92" s="189">
        <f>SUM(P93:P345)</f>
        <v>0</v>
      </c>
      <c r="Q92" s="188"/>
      <c r="R92" s="189">
        <f>SUM(R93:R345)</f>
        <v>60.548915199999996</v>
      </c>
      <c r="S92" s="188"/>
      <c r="T92" s="190">
        <f>SUM(T93:T345)</f>
        <v>1199.0553170000003</v>
      </c>
      <c r="AR92" s="191" t="s">
        <v>40</v>
      </c>
      <c r="AT92" s="192" t="s">
        <v>80</v>
      </c>
      <c r="AU92" s="192" t="s">
        <v>40</v>
      </c>
      <c r="AY92" s="191" t="s">
        <v>197</v>
      </c>
      <c r="BK92" s="193">
        <f>SUM(BK93:BK345)</f>
        <v>0</v>
      </c>
    </row>
    <row r="93" spans="1:65" s="2" customFormat="1" ht="21.75" customHeight="1">
      <c r="A93" s="37"/>
      <c r="B93" s="38"/>
      <c r="C93" s="196" t="s">
        <v>40</v>
      </c>
      <c r="D93" s="196" t="s">
        <v>199</v>
      </c>
      <c r="E93" s="197" t="s">
        <v>200</v>
      </c>
      <c r="F93" s="198" t="s">
        <v>201</v>
      </c>
      <c r="G93" s="199" t="s">
        <v>127</v>
      </c>
      <c r="H93" s="200">
        <v>9.3970000000000002</v>
      </c>
      <c r="I93" s="201"/>
      <c r="J93" s="202">
        <f>ROUND(I93*H93,2)</f>
        <v>0</v>
      </c>
      <c r="K93" s="198" t="s">
        <v>202</v>
      </c>
      <c r="L93" s="42"/>
      <c r="M93" s="203" t="s">
        <v>32</v>
      </c>
      <c r="N93" s="204" t="s">
        <v>52</v>
      </c>
      <c r="O93" s="67"/>
      <c r="P93" s="205">
        <f>O93*H93</f>
        <v>0</v>
      </c>
      <c r="Q93" s="205">
        <v>0</v>
      </c>
      <c r="R93" s="205">
        <f>Q93*H93</f>
        <v>0</v>
      </c>
      <c r="S93" s="205">
        <v>0.28100000000000003</v>
      </c>
      <c r="T93" s="206">
        <f>S93*H93</f>
        <v>2.6405570000000003</v>
      </c>
      <c r="U93" s="37"/>
      <c r="V93" s="37"/>
      <c r="W93" s="37"/>
      <c r="X93" s="37"/>
      <c r="Y93" s="37"/>
      <c r="Z93" s="37"/>
      <c r="AA93" s="37"/>
      <c r="AB93" s="37"/>
      <c r="AC93" s="37"/>
      <c r="AD93" s="37"/>
      <c r="AE93" s="37"/>
      <c r="AR93" s="207" t="s">
        <v>166</v>
      </c>
      <c r="AT93" s="207" t="s">
        <v>199</v>
      </c>
      <c r="AU93" s="207" t="s">
        <v>90</v>
      </c>
      <c r="AY93" s="19" t="s">
        <v>197</v>
      </c>
      <c r="BE93" s="208">
        <f>IF(N93="základní",J93,0)</f>
        <v>0</v>
      </c>
      <c r="BF93" s="208">
        <f>IF(N93="snížená",J93,0)</f>
        <v>0</v>
      </c>
      <c r="BG93" s="208">
        <f>IF(N93="zákl. přenesená",J93,0)</f>
        <v>0</v>
      </c>
      <c r="BH93" s="208">
        <f>IF(N93="sníž. přenesená",J93,0)</f>
        <v>0</v>
      </c>
      <c r="BI93" s="208">
        <f>IF(N93="nulová",J93,0)</f>
        <v>0</v>
      </c>
      <c r="BJ93" s="19" t="s">
        <v>40</v>
      </c>
      <c r="BK93" s="208">
        <f>ROUND(I93*H93,2)</f>
        <v>0</v>
      </c>
      <c r="BL93" s="19" t="s">
        <v>166</v>
      </c>
      <c r="BM93" s="207" t="s">
        <v>203</v>
      </c>
    </row>
    <row r="94" spans="1:65" s="2" customFormat="1" ht="124.8">
      <c r="A94" s="37"/>
      <c r="B94" s="38"/>
      <c r="C94" s="39"/>
      <c r="D94" s="209" t="s">
        <v>204</v>
      </c>
      <c r="E94" s="39"/>
      <c r="F94" s="210" t="s">
        <v>205</v>
      </c>
      <c r="G94" s="39"/>
      <c r="H94" s="39"/>
      <c r="I94" s="119"/>
      <c r="J94" s="39"/>
      <c r="K94" s="39"/>
      <c r="L94" s="42"/>
      <c r="M94" s="211"/>
      <c r="N94" s="212"/>
      <c r="O94" s="67"/>
      <c r="P94" s="67"/>
      <c r="Q94" s="67"/>
      <c r="R94" s="67"/>
      <c r="S94" s="67"/>
      <c r="T94" s="68"/>
      <c r="U94" s="37"/>
      <c r="V94" s="37"/>
      <c r="W94" s="37"/>
      <c r="X94" s="37"/>
      <c r="Y94" s="37"/>
      <c r="Z94" s="37"/>
      <c r="AA94" s="37"/>
      <c r="AB94" s="37"/>
      <c r="AC94" s="37"/>
      <c r="AD94" s="37"/>
      <c r="AE94" s="37"/>
      <c r="AT94" s="19" t="s">
        <v>204</v>
      </c>
      <c r="AU94" s="19" t="s">
        <v>90</v>
      </c>
    </row>
    <row r="95" spans="1:65" s="13" customFormat="1" ht="10.199999999999999">
      <c r="B95" s="213"/>
      <c r="C95" s="214"/>
      <c r="D95" s="209" t="s">
        <v>206</v>
      </c>
      <c r="E95" s="215" t="s">
        <v>32</v>
      </c>
      <c r="F95" s="216" t="s">
        <v>207</v>
      </c>
      <c r="G95" s="214"/>
      <c r="H95" s="215" t="s">
        <v>32</v>
      </c>
      <c r="I95" s="217"/>
      <c r="J95" s="214"/>
      <c r="K95" s="214"/>
      <c r="L95" s="218"/>
      <c r="M95" s="219"/>
      <c r="N95" s="220"/>
      <c r="O95" s="220"/>
      <c r="P95" s="220"/>
      <c r="Q95" s="220"/>
      <c r="R95" s="220"/>
      <c r="S95" s="220"/>
      <c r="T95" s="221"/>
      <c r="AT95" s="222" t="s">
        <v>206</v>
      </c>
      <c r="AU95" s="222" t="s">
        <v>90</v>
      </c>
      <c r="AV95" s="13" t="s">
        <v>40</v>
      </c>
      <c r="AW95" s="13" t="s">
        <v>38</v>
      </c>
      <c r="AX95" s="13" t="s">
        <v>81</v>
      </c>
      <c r="AY95" s="222" t="s">
        <v>197</v>
      </c>
    </row>
    <row r="96" spans="1:65" s="14" customFormat="1" ht="10.199999999999999">
      <c r="B96" s="223"/>
      <c r="C96" s="224"/>
      <c r="D96" s="209" t="s">
        <v>206</v>
      </c>
      <c r="E96" s="225" t="s">
        <v>32</v>
      </c>
      <c r="F96" s="226" t="s">
        <v>208</v>
      </c>
      <c r="G96" s="224"/>
      <c r="H96" s="227">
        <v>9.3970000000000002</v>
      </c>
      <c r="I96" s="228"/>
      <c r="J96" s="224"/>
      <c r="K96" s="224"/>
      <c r="L96" s="229"/>
      <c r="M96" s="230"/>
      <c r="N96" s="231"/>
      <c r="O96" s="231"/>
      <c r="P96" s="231"/>
      <c r="Q96" s="231"/>
      <c r="R96" s="231"/>
      <c r="S96" s="231"/>
      <c r="T96" s="232"/>
      <c r="AT96" s="233" t="s">
        <v>206</v>
      </c>
      <c r="AU96" s="233" t="s">
        <v>90</v>
      </c>
      <c r="AV96" s="14" t="s">
        <v>90</v>
      </c>
      <c r="AW96" s="14" t="s">
        <v>38</v>
      </c>
      <c r="AX96" s="14" t="s">
        <v>81</v>
      </c>
      <c r="AY96" s="233" t="s">
        <v>197</v>
      </c>
    </row>
    <row r="97" spans="1:65" s="15" customFormat="1" ht="10.199999999999999">
      <c r="B97" s="234"/>
      <c r="C97" s="235"/>
      <c r="D97" s="209" t="s">
        <v>206</v>
      </c>
      <c r="E97" s="236" t="s">
        <v>32</v>
      </c>
      <c r="F97" s="237" t="s">
        <v>209</v>
      </c>
      <c r="G97" s="235"/>
      <c r="H97" s="238">
        <v>9.3970000000000002</v>
      </c>
      <c r="I97" s="239"/>
      <c r="J97" s="235"/>
      <c r="K97" s="235"/>
      <c r="L97" s="240"/>
      <c r="M97" s="241"/>
      <c r="N97" s="242"/>
      <c r="O97" s="242"/>
      <c r="P97" s="242"/>
      <c r="Q97" s="242"/>
      <c r="R97" s="242"/>
      <c r="S97" s="242"/>
      <c r="T97" s="243"/>
      <c r="AT97" s="244" t="s">
        <v>206</v>
      </c>
      <c r="AU97" s="244" t="s">
        <v>90</v>
      </c>
      <c r="AV97" s="15" t="s">
        <v>166</v>
      </c>
      <c r="AW97" s="15" t="s">
        <v>38</v>
      </c>
      <c r="AX97" s="15" t="s">
        <v>40</v>
      </c>
      <c r="AY97" s="244" t="s">
        <v>197</v>
      </c>
    </row>
    <row r="98" spans="1:65" s="2" customFormat="1" ht="33" customHeight="1">
      <c r="A98" s="37"/>
      <c r="B98" s="38"/>
      <c r="C98" s="196" t="s">
        <v>90</v>
      </c>
      <c r="D98" s="196" t="s">
        <v>199</v>
      </c>
      <c r="E98" s="197" t="s">
        <v>210</v>
      </c>
      <c r="F98" s="198" t="s">
        <v>211</v>
      </c>
      <c r="G98" s="199" t="s">
        <v>127</v>
      </c>
      <c r="H98" s="200">
        <v>48.636000000000003</v>
      </c>
      <c r="I98" s="201"/>
      <c r="J98" s="202">
        <f>ROUND(I98*H98,2)</f>
        <v>0</v>
      </c>
      <c r="K98" s="198" t="s">
        <v>202</v>
      </c>
      <c r="L98" s="42"/>
      <c r="M98" s="203" t="s">
        <v>32</v>
      </c>
      <c r="N98" s="204" t="s">
        <v>52</v>
      </c>
      <c r="O98" s="67"/>
      <c r="P98" s="205">
        <f>O98*H98</f>
        <v>0</v>
      </c>
      <c r="Q98" s="205">
        <v>0</v>
      </c>
      <c r="R98" s="205">
        <f>Q98*H98</f>
        <v>0</v>
      </c>
      <c r="S98" s="205">
        <v>0.26</v>
      </c>
      <c r="T98" s="206">
        <f>S98*H98</f>
        <v>12.645360000000002</v>
      </c>
      <c r="U98" s="37"/>
      <c r="V98" s="37"/>
      <c r="W98" s="37"/>
      <c r="X98" s="37"/>
      <c r="Y98" s="37"/>
      <c r="Z98" s="37"/>
      <c r="AA98" s="37"/>
      <c r="AB98" s="37"/>
      <c r="AC98" s="37"/>
      <c r="AD98" s="37"/>
      <c r="AE98" s="37"/>
      <c r="AR98" s="207" t="s">
        <v>166</v>
      </c>
      <c r="AT98" s="207" t="s">
        <v>199</v>
      </c>
      <c r="AU98" s="207" t="s">
        <v>90</v>
      </c>
      <c r="AY98" s="19" t="s">
        <v>197</v>
      </c>
      <c r="BE98" s="208">
        <f>IF(N98="základní",J98,0)</f>
        <v>0</v>
      </c>
      <c r="BF98" s="208">
        <f>IF(N98="snížená",J98,0)</f>
        <v>0</v>
      </c>
      <c r="BG98" s="208">
        <f>IF(N98="zákl. přenesená",J98,0)</f>
        <v>0</v>
      </c>
      <c r="BH98" s="208">
        <f>IF(N98="sníž. přenesená",J98,0)</f>
        <v>0</v>
      </c>
      <c r="BI98" s="208">
        <f>IF(N98="nulová",J98,0)</f>
        <v>0</v>
      </c>
      <c r="BJ98" s="19" t="s">
        <v>40</v>
      </c>
      <c r="BK98" s="208">
        <f>ROUND(I98*H98,2)</f>
        <v>0</v>
      </c>
      <c r="BL98" s="19" t="s">
        <v>166</v>
      </c>
      <c r="BM98" s="207" t="s">
        <v>212</v>
      </c>
    </row>
    <row r="99" spans="1:65" s="2" customFormat="1" ht="124.8">
      <c r="A99" s="37"/>
      <c r="B99" s="38"/>
      <c r="C99" s="39"/>
      <c r="D99" s="209" t="s">
        <v>204</v>
      </c>
      <c r="E99" s="39"/>
      <c r="F99" s="210" t="s">
        <v>205</v>
      </c>
      <c r="G99" s="39"/>
      <c r="H99" s="39"/>
      <c r="I99" s="119"/>
      <c r="J99" s="39"/>
      <c r="K99" s="39"/>
      <c r="L99" s="42"/>
      <c r="M99" s="211"/>
      <c r="N99" s="212"/>
      <c r="O99" s="67"/>
      <c r="P99" s="67"/>
      <c r="Q99" s="67"/>
      <c r="R99" s="67"/>
      <c r="S99" s="67"/>
      <c r="T99" s="68"/>
      <c r="U99" s="37"/>
      <c r="V99" s="37"/>
      <c r="W99" s="37"/>
      <c r="X99" s="37"/>
      <c r="Y99" s="37"/>
      <c r="Z99" s="37"/>
      <c r="AA99" s="37"/>
      <c r="AB99" s="37"/>
      <c r="AC99" s="37"/>
      <c r="AD99" s="37"/>
      <c r="AE99" s="37"/>
      <c r="AT99" s="19" t="s">
        <v>204</v>
      </c>
      <c r="AU99" s="19" t="s">
        <v>90</v>
      </c>
    </row>
    <row r="100" spans="1:65" s="13" customFormat="1" ht="10.199999999999999">
      <c r="B100" s="213"/>
      <c r="C100" s="214"/>
      <c r="D100" s="209" t="s">
        <v>206</v>
      </c>
      <c r="E100" s="215" t="s">
        <v>32</v>
      </c>
      <c r="F100" s="216" t="s">
        <v>207</v>
      </c>
      <c r="G100" s="214"/>
      <c r="H100" s="215" t="s">
        <v>32</v>
      </c>
      <c r="I100" s="217"/>
      <c r="J100" s="214"/>
      <c r="K100" s="214"/>
      <c r="L100" s="218"/>
      <c r="M100" s="219"/>
      <c r="N100" s="220"/>
      <c r="O100" s="220"/>
      <c r="P100" s="220"/>
      <c r="Q100" s="220"/>
      <c r="R100" s="220"/>
      <c r="S100" s="220"/>
      <c r="T100" s="221"/>
      <c r="AT100" s="222" t="s">
        <v>206</v>
      </c>
      <c r="AU100" s="222" t="s">
        <v>90</v>
      </c>
      <c r="AV100" s="13" t="s">
        <v>40</v>
      </c>
      <c r="AW100" s="13" t="s">
        <v>38</v>
      </c>
      <c r="AX100" s="13" t="s">
        <v>81</v>
      </c>
      <c r="AY100" s="222" t="s">
        <v>197</v>
      </c>
    </row>
    <row r="101" spans="1:65" s="14" customFormat="1" ht="10.199999999999999">
      <c r="B101" s="223"/>
      <c r="C101" s="224"/>
      <c r="D101" s="209" t="s">
        <v>206</v>
      </c>
      <c r="E101" s="225" t="s">
        <v>32</v>
      </c>
      <c r="F101" s="226" t="s">
        <v>213</v>
      </c>
      <c r="G101" s="224"/>
      <c r="H101" s="227">
        <v>48.636000000000003</v>
      </c>
      <c r="I101" s="228"/>
      <c r="J101" s="224"/>
      <c r="K101" s="224"/>
      <c r="L101" s="229"/>
      <c r="M101" s="230"/>
      <c r="N101" s="231"/>
      <c r="O101" s="231"/>
      <c r="P101" s="231"/>
      <c r="Q101" s="231"/>
      <c r="R101" s="231"/>
      <c r="S101" s="231"/>
      <c r="T101" s="232"/>
      <c r="AT101" s="233" t="s">
        <v>206</v>
      </c>
      <c r="AU101" s="233" t="s">
        <v>90</v>
      </c>
      <c r="AV101" s="14" t="s">
        <v>90</v>
      </c>
      <c r="AW101" s="14" t="s">
        <v>38</v>
      </c>
      <c r="AX101" s="14" t="s">
        <v>81</v>
      </c>
      <c r="AY101" s="233" t="s">
        <v>197</v>
      </c>
    </row>
    <row r="102" spans="1:65" s="15" customFormat="1" ht="10.199999999999999">
      <c r="B102" s="234"/>
      <c r="C102" s="235"/>
      <c r="D102" s="209" t="s">
        <v>206</v>
      </c>
      <c r="E102" s="236" t="s">
        <v>32</v>
      </c>
      <c r="F102" s="237" t="s">
        <v>209</v>
      </c>
      <c r="G102" s="235"/>
      <c r="H102" s="238">
        <v>48.636000000000003</v>
      </c>
      <c r="I102" s="239"/>
      <c r="J102" s="235"/>
      <c r="K102" s="235"/>
      <c r="L102" s="240"/>
      <c r="M102" s="241"/>
      <c r="N102" s="242"/>
      <c r="O102" s="242"/>
      <c r="P102" s="242"/>
      <c r="Q102" s="242"/>
      <c r="R102" s="242"/>
      <c r="S102" s="242"/>
      <c r="T102" s="243"/>
      <c r="AT102" s="244" t="s">
        <v>206</v>
      </c>
      <c r="AU102" s="244" t="s">
        <v>90</v>
      </c>
      <c r="AV102" s="15" t="s">
        <v>166</v>
      </c>
      <c r="AW102" s="15" t="s">
        <v>38</v>
      </c>
      <c r="AX102" s="15" t="s">
        <v>40</v>
      </c>
      <c r="AY102" s="244" t="s">
        <v>197</v>
      </c>
    </row>
    <row r="103" spans="1:65" s="2" customFormat="1" ht="33" customHeight="1">
      <c r="A103" s="37"/>
      <c r="B103" s="38"/>
      <c r="C103" s="196" t="s">
        <v>114</v>
      </c>
      <c r="D103" s="196" t="s">
        <v>199</v>
      </c>
      <c r="E103" s="197" t="s">
        <v>214</v>
      </c>
      <c r="F103" s="198" t="s">
        <v>215</v>
      </c>
      <c r="G103" s="199" t="s">
        <v>127</v>
      </c>
      <c r="H103" s="200">
        <v>4.2839999999999998</v>
      </c>
      <c r="I103" s="201"/>
      <c r="J103" s="202">
        <f>ROUND(I103*H103,2)</f>
        <v>0</v>
      </c>
      <c r="K103" s="198" t="s">
        <v>202</v>
      </c>
      <c r="L103" s="42"/>
      <c r="M103" s="203" t="s">
        <v>32</v>
      </c>
      <c r="N103" s="204" t="s">
        <v>52</v>
      </c>
      <c r="O103" s="67"/>
      <c r="P103" s="205">
        <f>O103*H103</f>
        <v>0</v>
      </c>
      <c r="Q103" s="205">
        <v>0</v>
      </c>
      <c r="R103" s="205">
        <f>Q103*H103</f>
        <v>0</v>
      </c>
      <c r="S103" s="205">
        <v>0.42499999999999999</v>
      </c>
      <c r="T103" s="206">
        <f>S103*H103</f>
        <v>1.8206999999999998</v>
      </c>
      <c r="U103" s="37"/>
      <c r="V103" s="37"/>
      <c r="W103" s="37"/>
      <c r="X103" s="37"/>
      <c r="Y103" s="37"/>
      <c r="Z103" s="37"/>
      <c r="AA103" s="37"/>
      <c r="AB103" s="37"/>
      <c r="AC103" s="37"/>
      <c r="AD103" s="37"/>
      <c r="AE103" s="37"/>
      <c r="AR103" s="207" t="s">
        <v>166</v>
      </c>
      <c r="AT103" s="207" t="s">
        <v>199</v>
      </c>
      <c r="AU103" s="207" t="s">
        <v>90</v>
      </c>
      <c r="AY103" s="19" t="s">
        <v>197</v>
      </c>
      <c r="BE103" s="208">
        <f>IF(N103="základní",J103,0)</f>
        <v>0</v>
      </c>
      <c r="BF103" s="208">
        <f>IF(N103="snížená",J103,0)</f>
        <v>0</v>
      </c>
      <c r="BG103" s="208">
        <f>IF(N103="zákl. přenesená",J103,0)</f>
        <v>0</v>
      </c>
      <c r="BH103" s="208">
        <f>IF(N103="sníž. přenesená",J103,0)</f>
        <v>0</v>
      </c>
      <c r="BI103" s="208">
        <f>IF(N103="nulová",J103,0)</f>
        <v>0</v>
      </c>
      <c r="BJ103" s="19" t="s">
        <v>40</v>
      </c>
      <c r="BK103" s="208">
        <f>ROUND(I103*H103,2)</f>
        <v>0</v>
      </c>
      <c r="BL103" s="19" t="s">
        <v>166</v>
      </c>
      <c r="BM103" s="207" t="s">
        <v>216</v>
      </c>
    </row>
    <row r="104" spans="1:65" s="2" customFormat="1" ht="115.2">
      <c r="A104" s="37"/>
      <c r="B104" s="38"/>
      <c r="C104" s="39"/>
      <c r="D104" s="209" t="s">
        <v>204</v>
      </c>
      <c r="E104" s="39"/>
      <c r="F104" s="210" t="s">
        <v>217</v>
      </c>
      <c r="G104" s="39"/>
      <c r="H104" s="39"/>
      <c r="I104" s="119"/>
      <c r="J104" s="39"/>
      <c r="K104" s="39"/>
      <c r="L104" s="42"/>
      <c r="M104" s="211"/>
      <c r="N104" s="212"/>
      <c r="O104" s="67"/>
      <c r="P104" s="67"/>
      <c r="Q104" s="67"/>
      <c r="R104" s="67"/>
      <c r="S104" s="67"/>
      <c r="T104" s="68"/>
      <c r="U104" s="37"/>
      <c r="V104" s="37"/>
      <c r="W104" s="37"/>
      <c r="X104" s="37"/>
      <c r="Y104" s="37"/>
      <c r="Z104" s="37"/>
      <c r="AA104" s="37"/>
      <c r="AB104" s="37"/>
      <c r="AC104" s="37"/>
      <c r="AD104" s="37"/>
      <c r="AE104" s="37"/>
      <c r="AT104" s="19" t="s">
        <v>204</v>
      </c>
      <c r="AU104" s="19" t="s">
        <v>90</v>
      </c>
    </row>
    <row r="105" spans="1:65" s="13" customFormat="1" ht="10.199999999999999">
      <c r="B105" s="213"/>
      <c r="C105" s="214"/>
      <c r="D105" s="209" t="s">
        <v>206</v>
      </c>
      <c r="E105" s="215" t="s">
        <v>32</v>
      </c>
      <c r="F105" s="216" t="s">
        <v>207</v>
      </c>
      <c r="G105" s="214"/>
      <c r="H105" s="215" t="s">
        <v>32</v>
      </c>
      <c r="I105" s="217"/>
      <c r="J105" s="214"/>
      <c r="K105" s="214"/>
      <c r="L105" s="218"/>
      <c r="M105" s="219"/>
      <c r="N105" s="220"/>
      <c r="O105" s="220"/>
      <c r="P105" s="220"/>
      <c r="Q105" s="220"/>
      <c r="R105" s="220"/>
      <c r="S105" s="220"/>
      <c r="T105" s="221"/>
      <c r="AT105" s="222" t="s">
        <v>206</v>
      </c>
      <c r="AU105" s="222" t="s">
        <v>90</v>
      </c>
      <c r="AV105" s="13" t="s">
        <v>40</v>
      </c>
      <c r="AW105" s="13" t="s">
        <v>38</v>
      </c>
      <c r="AX105" s="13" t="s">
        <v>81</v>
      </c>
      <c r="AY105" s="222" t="s">
        <v>197</v>
      </c>
    </row>
    <row r="106" spans="1:65" s="14" customFormat="1" ht="10.199999999999999">
      <c r="B106" s="223"/>
      <c r="C106" s="224"/>
      <c r="D106" s="209" t="s">
        <v>206</v>
      </c>
      <c r="E106" s="225" t="s">
        <v>32</v>
      </c>
      <c r="F106" s="226" t="s">
        <v>218</v>
      </c>
      <c r="G106" s="224"/>
      <c r="H106" s="227">
        <v>4.2839999999999998</v>
      </c>
      <c r="I106" s="228"/>
      <c r="J106" s="224"/>
      <c r="K106" s="224"/>
      <c r="L106" s="229"/>
      <c r="M106" s="230"/>
      <c r="N106" s="231"/>
      <c r="O106" s="231"/>
      <c r="P106" s="231"/>
      <c r="Q106" s="231"/>
      <c r="R106" s="231"/>
      <c r="S106" s="231"/>
      <c r="T106" s="232"/>
      <c r="AT106" s="233" t="s">
        <v>206</v>
      </c>
      <c r="AU106" s="233" t="s">
        <v>90</v>
      </c>
      <c r="AV106" s="14" t="s">
        <v>90</v>
      </c>
      <c r="AW106" s="14" t="s">
        <v>38</v>
      </c>
      <c r="AX106" s="14" t="s">
        <v>81</v>
      </c>
      <c r="AY106" s="233" t="s">
        <v>197</v>
      </c>
    </row>
    <row r="107" spans="1:65" s="15" customFormat="1" ht="10.199999999999999">
      <c r="B107" s="234"/>
      <c r="C107" s="235"/>
      <c r="D107" s="209" t="s">
        <v>206</v>
      </c>
      <c r="E107" s="236" t="s">
        <v>32</v>
      </c>
      <c r="F107" s="237" t="s">
        <v>209</v>
      </c>
      <c r="G107" s="235"/>
      <c r="H107" s="238">
        <v>4.2839999999999998</v>
      </c>
      <c r="I107" s="239"/>
      <c r="J107" s="235"/>
      <c r="K107" s="235"/>
      <c r="L107" s="240"/>
      <c r="M107" s="241"/>
      <c r="N107" s="242"/>
      <c r="O107" s="242"/>
      <c r="P107" s="242"/>
      <c r="Q107" s="242"/>
      <c r="R107" s="242"/>
      <c r="S107" s="242"/>
      <c r="T107" s="243"/>
      <c r="AT107" s="244" t="s">
        <v>206</v>
      </c>
      <c r="AU107" s="244" t="s">
        <v>90</v>
      </c>
      <c r="AV107" s="15" t="s">
        <v>166</v>
      </c>
      <c r="AW107" s="15" t="s">
        <v>38</v>
      </c>
      <c r="AX107" s="15" t="s">
        <v>40</v>
      </c>
      <c r="AY107" s="244" t="s">
        <v>197</v>
      </c>
    </row>
    <row r="108" spans="1:65" s="2" customFormat="1" ht="21.75" customHeight="1">
      <c r="A108" s="37"/>
      <c r="B108" s="38"/>
      <c r="C108" s="196" t="s">
        <v>166</v>
      </c>
      <c r="D108" s="196" t="s">
        <v>199</v>
      </c>
      <c r="E108" s="197" t="s">
        <v>219</v>
      </c>
      <c r="F108" s="198" t="s">
        <v>220</v>
      </c>
      <c r="G108" s="199" t="s">
        <v>127</v>
      </c>
      <c r="H108" s="200">
        <v>9.3970000000000002</v>
      </c>
      <c r="I108" s="201"/>
      <c r="J108" s="202">
        <f>ROUND(I108*H108,2)</f>
        <v>0</v>
      </c>
      <c r="K108" s="198" t="s">
        <v>202</v>
      </c>
      <c r="L108" s="42"/>
      <c r="M108" s="203" t="s">
        <v>32</v>
      </c>
      <c r="N108" s="204" t="s">
        <v>52</v>
      </c>
      <c r="O108" s="67"/>
      <c r="P108" s="205">
        <f>O108*H108</f>
        <v>0</v>
      </c>
      <c r="Q108" s="205">
        <v>0</v>
      </c>
      <c r="R108" s="205">
        <f>Q108*H108</f>
        <v>0</v>
      </c>
      <c r="S108" s="205">
        <v>0.3</v>
      </c>
      <c r="T108" s="206">
        <f>S108*H108</f>
        <v>2.8191000000000002</v>
      </c>
      <c r="U108" s="37"/>
      <c r="V108" s="37"/>
      <c r="W108" s="37"/>
      <c r="X108" s="37"/>
      <c r="Y108" s="37"/>
      <c r="Z108" s="37"/>
      <c r="AA108" s="37"/>
      <c r="AB108" s="37"/>
      <c r="AC108" s="37"/>
      <c r="AD108" s="37"/>
      <c r="AE108" s="37"/>
      <c r="AR108" s="207" t="s">
        <v>166</v>
      </c>
      <c r="AT108" s="207" t="s">
        <v>199</v>
      </c>
      <c r="AU108" s="207" t="s">
        <v>90</v>
      </c>
      <c r="AY108" s="19" t="s">
        <v>197</v>
      </c>
      <c r="BE108" s="208">
        <f>IF(N108="základní",J108,0)</f>
        <v>0</v>
      </c>
      <c r="BF108" s="208">
        <f>IF(N108="snížená",J108,0)</f>
        <v>0</v>
      </c>
      <c r="BG108" s="208">
        <f>IF(N108="zákl. přenesená",J108,0)</f>
        <v>0</v>
      </c>
      <c r="BH108" s="208">
        <f>IF(N108="sníž. přenesená",J108,0)</f>
        <v>0</v>
      </c>
      <c r="BI108" s="208">
        <f>IF(N108="nulová",J108,0)</f>
        <v>0</v>
      </c>
      <c r="BJ108" s="19" t="s">
        <v>40</v>
      </c>
      <c r="BK108" s="208">
        <f>ROUND(I108*H108,2)</f>
        <v>0</v>
      </c>
      <c r="BL108" s="19" t="s">
        <v>166</v>
      </c>
      <c r="BM108" s="207" t="s">
        <v>221</v>
      </c>
    </row>
    <row r="109" spans="1:65" s="2" customFormat="1" ht="201.6">
      <c r="A109" s="37"/>
      <c r="B109" s="38"/>
      <c r="C109" s="39"/>
      <c r="D109" s="209" t="s">
        <v>204</v>
      </c>
      <c r="E109" s="39"/>
      <c r="F109" s="210" t="s">
        <v>222</v>
      </c>
      <c r="G109" s="39"/>
      <c r="H109" s="39"/>
      <c r="I109" s="119"/>
      <c r="J109" s="39"/>
      <c r="K109" s="39"/>
      <c r="L109" s="42"/>
      <c r="M109" s="211"/>
      <c r="N109" s="212"/>
      <c r="O109" s="67"/>
      <c r="P109" s="67"/>
      <c r="Q109" s="67"/>
      <c r="R109" s="67"/>
      <c r="S109" s="67"/>
      <c r="T109" s="68"/>
      <c r="U109" s="37"/>
      <c r="V109" s="37"/>
      <c r="W109" s="37"/>
      <c r="X109" s="37"/>
      <c r="Y109" s="37"/>
      <c r="Z109" s="37"/>
      <c r="AA109" s="37"/>
      <c r="AB109" s="37"/>
      <c r="AC109" s="37"/>
      <c r="AD109" s="37"/>
      <c r="AE109" s="37"/>
      <c r="AT109" s="19" t="s">
        <v>204</v>
      </c>
      <c r="AU109" s="19" t="s">
        <v>90</v>
      </c>
    </row>
    <row r="110" spans="1:65" s="2" customFormat="1" ht="19.2">
      <c r="A110" s="37"/>
      <c r="B110" s="38"/>
      <c r="C110" s="39"/>
      <c r="D110" s="209" t="s">
        <v>223</v>
      </c>
      <c r="E110" s="39"/>
      <c r="F110" s="210" t="s">
        <v>224</v>
      </c>
      <c r="G110" s="39"/>
      <c r="H110" s="39"/>
      <c r="I110" s="119"/>
      <c r="J110" s="39"/>
      <c r="K110" s="39"/>
      <c r="L110" s="42"/>
      <c r="M110" s="211"/>
      <c r="N110" s="212"/>
      <c r="O110" s="67"/>
      <c r="P110" s="67"/>
      <c r="Q110" s="67"/>
      <c r="R110" s="67"/>
      <c r="S110" s="67"/>
      <c r="T110" s="68"/>
      <c r="U110" s="37"/>
      <c r="V110" s="37"/>
      <c r="W110" s="37"/>
      <c r="X110" s="37"/>
      <c r="Y110" s="37"/>
      <c r="Z110" s="37"/>
      <c r="AA110" s="37"/>
      <c r="AB110" s="37"/>
      <c r="AC110" s="37"/>
      <c r="AD110" s="37"/>
      <c r="AE110" s="37"/>
      <c r="AT110" s="19" t="s">
        <v>223</v>
      </c>
      <c r="AU110" s="19" t="s">
        <v>90</v>
      </c>
    </row>
    <row r="111" spans="1:65" s="13" customFormat="1" ht="10.199999999999999">
      <c r="B111" s="213"/>
      <c r="C111" s="214"/>
      <c r="D111" s="209" t="s">
        <v>206</v>
      </c>
      <c r="E111" s="215" t="s">
        <v>32</v>
      </c>
      <c r="F111" s="216" t="s">
        <v>207</v>
      </c>
      <c r="G111" s="214"/>
      <c r="H111" s="215" t="s">
        <v>32</v>
      </c>
      <c r="I111" s="217"/>
      <c r="J111" s="214"/>
      <c r="K111" s="214"/>
      <c r="L111" s="218"/>
      <c r="M111" s="219"/>
      <c r="N111" s="220"/>
      <c r="O111" s="220"/>
      <c r="P111" s="220"/>
      <c r="Q111" s="220"/>
      <c r="R111" s="220"/>
      <c r="S111" s="220"/>
      <c r="T111" s="221"/>
      <c r="AT111" s="222" t="s">
        <v>206</v>
      </c>
      <c r="AU111" s="222" t="s">
        <v>90</v>
      </c>
      <c r="AV111" s="13" t="s">
        <v>40</v>
      </c>
      <c r="AW111" s="13" t="s">
        <v>38</v>
      </c>
      <c r="AX111" s="13" t="s">
        <v>81</v>
      </c>
      <c r="AY111" s="222" t="s">
        <v>197</v>
      </c>
    </row>
    <row r="112" spans="1:65" s="14" customFormat="1" ht="10.199999999999999">
      <c r="B112" s="223"/>
      <c r="C112" s="224"/>
      <c r="D112" s="209" t="s">
        <v>206</v>
      </c>
      <c r="E112" s="225" t="s">
        <v>32</v>
      </c>
      <c r="F112" s="226" t="s">
        <v>208</v>
      </c>
      <c r="G112" s="224"/>
      <c r="H112" s="227">
        <v>9.3970000000000002</v>
      </c>
      <c r="I112" s="228"/>
      <c r="J112" s="224"/>
      <c r="K112" s="224"/>
      <c r="L112" s="229"/>
      <c r="M112" s="230"/>
      <c r="N112" s="231"/>
      <c r="O112" s="231"/>
      <c r="P112" s="231"/>
      <c r="Q112" s="231"/>
      <c r="R112" s="231"/>
      <c r="S112" s="231"/>
      <c r="T112" s="232"/>
      <c r="AT112" s="233" t="s">
        <v>206</v>
      </c>
      <c r="AU112" s="233" t="s">
        <v>90</v>
      </c>
      <c r="AV112" s="14" t="s">
        <v>90</v>
      </c>
      <c r="AW112" s="14" t="s">
        <v>38</v>
      </c>
      <c r="AX112" s="14" t="s">
        <v>81</v>
      </c>
      <c r="AY112" s="233" t="s">
        <v>197</v>
      </c>
    </row>
    <row r="113" spans="1:65" s="15" customFormat="1" ht="10.199999999999999">
      <c r="B113" s="234"/>
      <c r="C113" s="235"/>
      <c r="D113" s="209" t="s">
        <v>206</v>
      </c>
      <c r="E113" s="236" t="s">
        <v>32</v>
      </c>
      <c r="F113" s="237" t="s">
        <v>209</v>
      </c>
      <c r="G113" s="235"/>
      <c r="H113" s="238">
        <v>9.3970000000000002</v>
      </c>
      <c r="I113" s="239"/>
      <c r="J113" s="235"/>
      <c r="K113" s="235"/>
      <c r="L113" s="240"/>
      <c r="M113" s="241"/>
      <c r="N113" s="242"/>
      <c r="O113" s="242"/>
      <c r="P113" s="242"/>
      <c r="Q113" s="242"/>
      <c r="R113" s="242"/>
      <c r="S113" s="242"/>
      <c r="T113" s="243"/>
      <c r="AT113" s="244" t="s">
        <v>206</v>
      </c>
      <c r="AU113" s="244" t="s">
        <v>90</v>
      </c>
      <c r="AV113" s="15" t="s">
        <v>166</v>
      </c>
      <c r="AW113" s="15" t="s">
        <v>38</v>
      </c>
      <c r="AX113" s="15" t="s">
        <v>40</v>
      </c>
      <c r="AY113" s="244" t="s">
        <v>197</v>
      </c>
    </row>
    <row r="114" spans="1:65" s="2" customFormat="1" ht="33" customHeight="1">
      <c r="A114" s="37"/>
      <c r="B114" s="38"/>
      <c r="C114" s="196" t="s">
        <v>225</v>
      </c>
      <c r="D114" s="196" t="s">
        <v>199</v>
      </c>
      <c r="E114" s="197" t="s">
        <v>226</v>
      </c>
      <c r="F114" s="198" t="s">
        <v>227</v>
      </c>
      <c r="G114" s="199" t="s">
        <v>127</v>
      </c>
      <c r="H114" s="200">
        <v>48.636000000000003</v>
      </c>
      <c r="I114" s="201"/>
      <c r="J114" s="202">
        <f>ROUND(I114*H114,2)</f>
        <v>0</v>
      </c>
      <c r="K114" s="198" t="s">
        <v>202</v>
      </c>
      <c r="L114" s="42"/>
      <c r="M114" s="203" t="s">
        <v>32</v>
      </c>
      <c r="N114" s="204" t="s">
        <v>52</v>
      </c>
      <c r="O114" s="67"/>
      <c r="P114" s="205">
        <f>O114*H114</f>
        <v>0</v>
      </c>
      <c r="Q114" s="205">
        <v>0</v>
      </c>
      <c r="R114" s="205">
        <f>Q114*H114</f>
        <v>0</v>
      </c>
      <c r="S114" s="205">
        <v>0.3</v>
      </c>
      <c r="T114" s="206">
        <f>S114*H114</f>
        <v>14.5908</v>
      </c>
      <c r="U114" s="37"/>
      <c r="V114" s="37"/>
      <c r="W114" s="37"/>
      <c r="X114" s="37"/>
      <c r="Y114" s="37"/>
      <c r="Z114" s="37"/>
      <c r="AA114" s="37"/>
      <c r="AB114" s="37"/>
      <c r="AC114" s="37"/>
      <c r="AD114" s="37"/>
      <c r="AE114" s="37"/>
      <c r="AR114" s="207" t="s">
        <v>166</v>
      </c>
      <c r="AT114" s="207" t="s">
        <v>199</v>
      </c>
      <c r="AU114" s="207" t="s">
        <v>90</v>
      </c>
      <c r="AY114" s="19" t="s">
        <v>197</v>
      </c>
      <c r="BE114" s="208">
        <f>IF(N114="základní",J114,0)</f>
        <v>0</v>
      </c>
      <c r="BF114" s="208">
        <f>IF(N114="snížená",J114,0)</f>
        <v>0</v>
      </c>
      <c r="BG114" s="208">
        <f>IF(N114="zákl. přenesená",J114,0)</f>
        <v>0</v>
      </c>
      <c r="BH114" s="208">
        <f>IF(N114="sníž. přenesená",J114,0)</f>
        <v>0</v>
      </c>
      <c r="BI114" s="208">
        <f>IF(N114="nulová",J114,0)</f>
        <v>0</v>
      </c>
      <c r="BJ114" s="19" t="s">
        <v>40</v>
      </c>
      <c r="BK114" s="208">
        <f>ROUND(I114*H114,2)</f>
        <v>0</v>
      </c>
      <c r="BL114" s="19" t="s">
        <v>166</v>
      </c>
      <c r="BM114" s="207" t="s">
        <v>228</v>
      </c>
    </row>
    <row r="115" spans="1:65" s="2" customFormat="1" ht="201.6">
      <c r="A115" s="37"/>
      <c r="B115" s="38"/>
      <c r="C115" s="39"/>
      <c r="D115" s="209" t="s">
        <v>204</v>
      </c>
      <c r="E115" s="39"/>
      <c r="F115" s="210" t="s">
        <v>222</v>
      </c>
      <c r="G115" s="39"/>
      <c r="H115" s="39"/>
      <c r="I115" s="119"/>
      <c r="J115" s="39"/>
      <c r="K115" s="39"/>
      <c r="L115" s="42"/>
      <c r="M115" s="211"/>
      <c r="N115" s="212"/>
      <c r="O115" s="67"/>
      <c r="P115" s="67"/>
      <c r="Q115" s="67"/>
      <c r="R115" s="67"/>
      <c r="S115" s="67"/>
      <c r="T115" s="68"/>
      <c r="U115" s="37"/>
      <c r="V115" s="37"/>
      <c r="W115" s="37"/>
      <c r="X115" s="37"/>
      <c r="Y115" s="37"/>
      <c r="Z115" s="37"/>
      <c r="AA115" s="37"/>
      <c r="AB115" s="37"/>
      <c r="AC115" s="37"/>
      <c r="AD115" s="37"/>
      <c r="AE115" s="37"/>
      <c r="AT115" s="19" t="s">
        <v>204</v>
      </c>
      <c r="AU115" s="19" t="s">
        <v>90</v>
      </c>
    </row>
    <row r="116" spans="1:65" s="2" customFormat="1" ht="19.2">
      <c r="A116" s="37"/>
      <c r="B116" s="38"/>
      <c r="C116" s="39"/>
      <c r="D116" s="209" t="s">
        <v>223</v>
      </c>
      <c r="E116" s="39"/>
      <c r="F116" s="210" t="s">
        <v>224</v>
      </c>
      <c r="G116" s="39"/>
      <c r="H116" s="39"/>
      <c r="I116" s="119"/>
      <c r="J116" s="39"/>
      <c r="K116" s="39"/>
      <c r="L116" s="42"/>
      <c r="M116" s="211"/>
      <c r="N116" s="212"/>
      <c r="O116" s="67"/>
      <c r="P116" s="67"/>
      <c r="Q116" s="67"/>
      <c r="R116" s="67"/>
      <c r="S116" s="67"/>
      <c r="T116" s="68"/>
      <c r="U116" s="37"/>
      <c r="V116" s="37"/>
      <c r="W116" s="37"/>
      <c r="X116" s="37"/>
      <c r="Y116" s="37"/>
      <c r="Z116" s="37"/>
      <c r="AA116" s="37"/>
      <c r="AB116" s="37"/>
      <c r="AC116" s="37"/>
      <c r="AD116" s="37"/>
      <c r="AE116" s="37"/>
      <c r="AT116" s="19" t="s">
        <v>223</v>
      </c>
      <c r="AU116" s="19" t="s">
        <v>90</v>
      </c>
    </row>
    <row r="117" spans="1:65" s="13" customFormat="1" ht="10.199999999999999">
      <c r="B117" s="213"/>
      <c r="C117" s="214"/>
      <c r="D117" s="209" t="s">
        <v>206</v>
      </c>
      <c r="E117" s="215" t="s">
        <v>32</v>
      </c>
      <c r="F117" s="216" t="s">
        <v>207</v>
      </c>
      <c r="G117" s="214"/>
      <c r="H117" s="215" t="s">
        <v>32</v>
      </c>
      <c r="I117" s="217"/>
      <c r="J117" s="214"/>
      <c r="K117" s="214"/>
      <c r="L117" s="218"/>
      <c r="M117" s="219"/>
      <c r="N117" s="220"/>
      <c r="O117" s="220"/>
      <c r="P117" s="220"/>
      <c r="Q117" s="220"/>
      <c r="R117" s="220"/>
      <c r="S117" s="220"/>
      <c r="T117" s="221"/>
      <c r="AT117" s="222" t="s">
        <v>206</v>
      </c>
      <c r="AU117" s="222" t="s">
        <v>90</v>
      </c>
      <c r="AV117" s="13" t="s">
        <v>40</v>
      </c>
      <c r="AW117" s="13" t="s">
        <v>38</v>
      </c>
      <c r="AX117" s="13" t="s">
        <v>81</v>
      </c>
      <c r="AY117" s="222" t="s">
        <v>197</v>
      </c>
    </row>
    <row r="118" spans="1:65" s="14" customFormat="1" ht="10.199999999999999">
      <c r="B118" s="223"/>
      <c r="C118" s="224"/>
      <c r="D118" s="209" t="s">
        <v>206</v>
      </c>
      <c r="E118" s="225" t="s">
        <v>32</v>
      </c>
      <c r="F118" s="226" t="s">
        <v>213</v>
      </c>
      <c r="G118" s="224"/>
      <c r="H118" s="227">
        <v>48.636000000000003</v>
      </c>
      <c r="I118" s="228"/>
      <c r="J118" s="224"/>
      <c r="K118" s="224"/>
      <c r="L118" s="229"/>
      <c r="M118" s="230"/>
      <c r="N118" s="231"/>
      <c r="O118" s="231"/>
      <c r="P118" s="231"/>
      <c r="Q118" s="231"/>
      <c r="R118" s="231"/>
      <c r="S118" s="231"/>
      <c r="T118" s="232"/>
      <c r="AT118" s="233" t="s">
        <v>206</v>
      </c>
      <c r="AU118" s="233" t="s">
        <v>90</v>
      </c>
      <c r="AV118" s="14" t="s">
        <v>90</v>
      </c>
      <c r="AW118" s="14" t="s">
        <v>38</v>
      </c>
      <c r="AX118" s="14" t="s">
        <v>81</v>
      </c>
      <c r="AY118" s="233" t="s">
        <v>197</v>
      </c>
    </row>
    <row r="119" spans="1:65" s="15" customFormat="1" ht="10.199999999999999">
      <c r="B119" s="234"/>
      <c r="C119" s="235"/>
      <c r="D119" s="209" t="s">
        <v>206</v>
      </c>
      <c r="E119" s="236" t="s">
        <v>32</v>
      </c>
      <c r="F119" s="237" t="s">
        <v>209</v>
      </c>
      <c r="G119" s="235"/>
      <c r="H119" s="238">
        <v>48.636000000000003</v>
      </c>
      <c r="I119" s="239"/>
      <c r="J119" s="235"/>
      <c r="K119" s="235"/>
      <c r="L119" s="240"/>
      <c r="M119" s="241"/>
      <c r="N119" s="242"/>
      <c r="O119" s="242"/>
      <c r="P119" s="242"/>
      <c r="Q119" s="242"/>
      <c r="R119" s="242"/>
      <c r="S119" s="242"/>
      <c r="T119" s="243"/>
      <c r="AT119" s="244" t="s">
        <v>206</v>
      </c>
      <c r="AU119" s="244" t="s">
        <v>90</v>
      </c>
      <c r="AV119" s="15" t="s">
        <v>166</v>
      </c>
      <c r="AW119" s="15" t="s">
        <v>38</v>
      </c>
      <c r="AX119" s="15" t="s">
        <v>40</v>
      </c>
      <c r="AY119" s="244" t="s">
        <v>197</v>
      </c>
    </row>
    <row r="120" spans="1:65" s="2" customFormat="1" ht="33" customHeight="1">
      <c r="A120" s="37"/>
      <c r="B120" s="38"/>
      <c r="C120" s="196" t="s">
        <v>229</v>
      </c>
      <c r="D120" s="196" t="s">
        <v>199</v>
      </c>
      <c r="E120" s="197" t="s">
        <v>230</v>
      </c>
      <c r="F120" s="198" t="s">
        <v>231</v>
      </c>
      <c r="G120" s="199" t="s">
        <v>127</v>
      </c>
      <c r="H120" s="200">
        <v>726.22</v>
      </c>
      <c r="I120" s="201"/>
      <c r="J120" s="202">
        <f>ROUND(I120*H120,2)</f>
        <v>0</v>
      </c>
      <c r="K120" s="198" t="s">
        <v>202</v>
      </c>
      <c r="L120" s="42"/>
      <c r="M120" s="203" t="s">
        <v>32</v>
      </c>
      <c r="N120" s="204" t="s">
        <v>52</v>
      </c>
      <c r="O120" s="67"/>
      <c r="P120" s="205">
        <f>O120*H120</f>
        <v>0</v>
      </c>
      <c r="Q120" s="205">
        <v>0</v>
      </c>
      <c r="R120" s="205">
        <f>Q120*H120</f>
        <v>0</v>
      </c>
      <c r="S120" s="205">
        <v>0.5</v>
      </c>
      <c r="T120" s="206">
        <f>S120*H120</f>
        <v>363.11</v>
      </c>
      <c r="U120" s="37"/>
      <c r="V120" s="37"/>
      <c r="W120" s="37"/>
      <c r="X120" s="37"/>
      <c r="Y120" s="37"/>
      <c r="Z120" s="37"/>
      <c r="AA120" s="37"/>
      <c r="AB120" s="37"/>
      <c r="AC120" s="37"/>
      <c r="AD120" s="37"/>
      <c r="AE120" s="37"/>
      <c r="AR120" s="207" t="s">
        <v>166</v>
      </c>
      <c r="AT120" s="207" t="s">
        <v>199</v>
      </c>
      <c r="AU120" s="207" t="s">
        <v>90</v>
      </c>
      <c r="AY120" s="19" t="s">
        <v>197</v>
      </c>
      <c r="BE120" s="208">
        <f>IF(N120="základní",J120,0)</f>
        <v>0</v>
      </c>
      <c r="BF120" s="208">
        <f>IF(N120="snížená",J120,0)</f>
        <v>0</v>
      </c>
      <c r="BG120" s="208">
        <f>IF(N120="zákl. přenesená",J120,0)</f>
        <v>0</v>
      </c>
      <c r="BH120" s="208">
        <f>IF(N120="sníž. přenesená",J120,0)</f>
        <v>0</v>
      </c>
      <c r="BI120" s="208">
        <f>IF(N120="nulová",J120,0)</f>
        <v>0</v>
      </c>
      <c r="BJ120" s="19" t="s">
        <v>40</v>
      </c>
      <c r="BK120" s="208">
        <f>ROUND(I120*H120,2)</f>
        <v>0</v>
      </c>
      <c r="BL120" s="19" t="s">
        <v>166</v>
      </c>
      <c r="BM120" s="207" t="s">
        <v>232</v>
      </c>
    </row>
    <row r="121" spans="1:65" s="2" customFormat="1" ht="201.6">
      <c r="A121" s="37"/>
      <c r="B121" s="38"/>
      <c r="C121" s="39"/>
      <c r="D121" s="209" t="s">
        <v>204</v>
      </c>
      <c r="E121" s="39"/>
      <c r="F121" s="210" t="s">
        <v>222</v>
      </c>
      <c r="G121" s="39"/>
      <c r="H121" s="39"/>
      <c r="I121" s="119"/>
      <c r="J121" s="39"/>
      <c r="K121" s="39"/>
      <c r="L121" s="42"/>
      <c r="M121" s="211"/>
      <c r="N121" s="212"/>
      <c r="O121" s="67"/>
      <c r="P121" s="67"/>
      <c r="Q121" s="67"/>
      <c r="R121" s="67"/>
      <c r="S121" s="67"/>
      <c r="T121" s="68"/>
      <c r="U121" s="37"/>
      <c r="V121" s="37"/>
      <c r="W121" s="37"/>
      <c r="X121" s="37"/>
      <c r="Y121" s="37"/>
      <c r="Z121" s="37"/>
      <c r="AA121" s="37"/>
      <c r="AB121" s="37"/>
      <c r="AC121" s="37"/>
      <c r="AD121" s="37"/>
      <c r="AE121" s="37"/>
      <c r="AT121" s="19" t="s">
        <v>204</v>
      </c>
      <c r="AU121" s="19" t="s">
        <v>90</v>
      </c>
    </row>
    <row r="122" spans="1:65" s="2" customFormat="1" ht="19.2">
      <c r="A122" s="37"/>
      <c r="B122" s="38"/>
      <c r="C122" s="39"/>
      <c r="D122" s="209" t="s">
        <v>223</v>
      </c>
      <c r="E122" s="39"/>
      <c r="F122" s="210" t="s">
        <v>233</v>
      </c>
      <c r="G122" s="39"/>
      <c r="H122" s="39"/>
      <c r="I122" s="119"/>
      <c r="J122" s="39"/>
      <c r="K122" s="39"/>
      <c r="L122" s="42"/>
      <c r="M122" s="211"/>
      <c r="N122" s="212"/>
      <c r="O122" s="67"/>
      <c r="P122" s="67"/>
      <c r="Q122" s="67"/>
      <c r="R122" s="67"/>
      <c r="S122" s="67"/>
      <c r="T122" s="68"/>
      <c r="U122" s="37"/>
      <c r="V122" s="37"/>
      <c r="W122" s="37"/>
      <c r="X122" s="37"/>
      <c r="Y122" s="37"/>
      <c r="Z122" s="37"/>
      <c r="AA122" s="37"/>
      <c r="AB122" s="37"/>
      <c r="AC122" s="37"/>
      <c r="AD122" s="37"/>
      <c r="AE122" s="37"/>
      <c r="AT122" s="19" t="s">
        <v>223</v>
      </c>
      <c r="AU122" s="19" t="s">
        <v>90</v>
      </c>
    </row>
    <row r="123" spans="1:65" s="13" customFormat="1" ht="10.199999999999999">
      <c r="B123" s="213"/>
      <c r="C123" s="214"/>
      <c r="D123" s="209" t="s">
        <v>206</v>
      </c>
      <c r="E123" s="215" t="s">
        <v>32</v>
      </c>
      <c r="F123" s="216" t="s">
        <v>207</v>
      </c>
      <c r="G123" s="214"/>
      <c r="H123" s="215" t="s">
        <v>32</v>
      </c>
      <c r="I123" s="217"/>
      <c r="J123" s="214"/>
      <c r="K123" s="214"/>
      <c r="L123" s="218"/>
      <c r="M123" s="219"/>
      <c r="N123" s="220"/>
      <c r="O123" s="220"/>
      <c r="P123" s="220"/>
      <c r="Q123" s="220"/>
      <c r="R123" s="220"/>
      <c r="S123" s="220"/>
      <c r="T123" s="221"/>
      <c r="AT123" s="222" t="s">
        <v>206</v>
      </c>
      <c r="AU123" s="222" t="s">
        <v>90</v>
      </c>
      <c r="AV123" s="13" t="s">
        <v>40</v>
      </c>
      <c r="AW123" s="13" t="s">
        <v>38</v>
      </c>
      <c r="AX123" s="13" t="s">
        <v>81</v>
      </c>
      <c r="AY123" s="222" t="s">
        <v>197</v>
      </c>
    </row>
    <row r="124" spans="1:65" s="14" customFormat="1" ht="10.199999999999999">
      <c r="B124" s="223"/>
      <c r="C124" s="224"/>
      <c r="D124" s="209" t="s">
        <v>206</v>
      </c>
      <c r="E124" s="225" t="s">
        <v>32</v>
      </c>
      <c r="F124" s="226" t="s">
        <v>234</v>
      </c>
      <c r="G124" s="224"/>
      <c r="H124" s="227">
        <v>726.22</v>
      </c>
      <c r="I124" s="228"/>
      <c r="J124" s="224"/>
      <c r="K124" s="224"/>
      <c r="L124" s="229"/>
      <c r="M124" s="230"/>
      <c r="N124" s="231"/>
      <c r="O124" s="231"/>
      <c r="P124" s="231"/>
      <c r="Q124" s="231"/>
      <c r="R124" s="231"/>
      <c r="S124" s="231"/>
      <c r="T124" s="232"/>
      <c r="AT124" s="233" t="s">
        <v>206</v>
      </c>
      <c r="AU124" s="233" t="s">
        <v>90</v>
      </c>
      <c r="AV124" s="14" t="s">
        <v>90</v>
      </c>
      <c r="AW124" s="14" t="s">
        <v>38</v>
      </c>
      <c r="AX124" s="14" t="s">
        <v>81</v>
      </c>
      <c r="AY124" s="233" t="s">
        <v>197</v>
      </c>
    </row>
    <row r="125" spans="1:65" s="15" customFormat="1" ht="10.199999999999999">
      <c r="B125" s="234"/>
      <c r="C125" s="235"/>
      <c r="D125" s="209" t="s">
        <v>206</v>
      </c>
      <c r="E125" s="236" t="s">
        <v>32</v>
      </c>
      <c r="F125" s="237" t="s">
        <v>209</v>
      </c>
      <c r="G125" s="235"/>
      <c r="H125" s="238">
        <v>726.22</v>
      </c>
      <c r="I125" s="239"/>
      <c r="J125" s="235"/>
      <c r="K125" s="235"/>
      <c r="L125" s="240"/>
      <c r="M125" s="241"/>
      <c r="N125" s="242"/>
      <c r="O125" s="242"/>
      <c r="P125" s="242"/>
      <c r="Q125" s="242"/>
      <c r="R125" s="242"/>
      <c r="S125" s="242"/>
      <c r="T125" s="243"/>
      <c r="AT125" s="244" t="s">
        <v>206</v>
      </c>
      <c r="AU125" s="244" t="s">
        <v>90</v>
      </c>
      <c r="AV125" s="15" t="s">
        <v>166</v>
      </c>
      <c r="AW125" s="15" t="s">
        <v>38</v>
      </c>
      <c r="AX125" s="15" t="s">
        <v>40</v>
      </c>
      <c r="AY125" s="244" t="s">
        <v>197</v>
      </c>
    </row>
    <row r="126" spans="1:65" s="2" customFormat="1" ht="33" customHeight="1">
      <c r="A126" s="37"/>
      <c r="B126" s="38"/>
      <c r="C126" s="196" t="s">
        <v>235</v>
      </c>
      <c r="D126" s="196" t="s">
        <v>199</v>
      </c>
      <c r="E126" s="197" t="s">
        <v>236</v>
      </c>
      <c r="F126" s="198" t="s">
        <v>237</v>
      </c>
      <c r="G126" s="199" t="s">
        <v>127</v>
      </c>
      <c r="H126" s="200">
        <v>726.22</v>
      </c>
      <c r="I126" s="201"/>
      <c r="J126" s="202">
        <f>ROUND(I126*H126,2)</f>
        <v>0</v>
      </c>
      <c r="K126" s="198" t="s">
        <v>202</v>
      </c>
      <c r="L126" s="42"/>
      <c r="M126" s="203" t="s">
        <v>32</v>
      </c>
      <c r="N126" s="204" t="s">
        <v>52</v>
      </c>
      <c r="O126" s="67"/>
      <c r="P126" s="205">
        <f>O126*H126</f>
        <v>0</v>
      </c>
      <c r="Q126" s="205">
        <v>0</v>
      </c>
      <c r="R126" s="205">
        <f>Q126*H126</f>
        <v>0</v>
      </c>
      <c r="S126" s="205">
        <v>0.625</v>
      </c>
      <c r="T126" s="206">
        <f>S126*H126</f>
        <v>453.88750000000005</v>
      </c>
      <c r="U126" s="37"/>
      <c r="V126" s="37"/>
      <c r="W126" s="37"/>
      <c r="X126" s="37"/>
      <c r="Y126" s="37"/>
      <c r="Z126" s="37"/>
      <c r="AA126" s="37"/>
      <c r="AB126" s="37"/>
      <c r="AC126" s="37"/>
      <c r="AD126" s="37"/>
      <c r="AE126" s="37"/>
      <c r="AR126" s="207" t="s">
        <v>166</v>
      </c>
      <c r="AT126" s="207" t="s">
        <v>199</v>
      </c>
      <c r="AU126" s="207" t="s">
        <v>90</v>
      </c>
      <c r="AY126" s="19" t="s">
        <v>197</v>
      </c>
      <c r="BE126" s="208">
        <f>IF(N126="základní",J126,0)</f>
        <v>0</v>
      </c>
      <c r="BF126" s="208">
        <f>IF(N126="snížená",J126,0)</f>
        <v>0</v>
      </c>
      <c r="BG126" s="208">
        <f>IF(N126="zákl. přenesená",J126,0)</f>
        <v>0</v>
      </c>
      <c r="BH126" s="208">
        <f>IF(N126="sníž. přenesená",J126,0)</f>
        <v>0</v>
      </c>
      <c r="BI126" s="208">
        <f>IF(N126="nulová",J126,0)</f>
        <v>0</v>
      </c>
      <c r="BJ126" s="19" t="s">
        <v>40</v>
      </c>
      <c r="BK126" s="208">
        <f>ROUND(I126*H126,2)</f>
        <v>0</v>
      </c>
      <c r="BL126" s="19" t="s">
        <v>166</v>
      </c>
      <c r="BM126" s="207" t="s">
        <v>238</v>
      </c>
    </row>
    <row r="127" spans="1:65" s="2" customFormat="1" ht="201.6">
      <c r="A127" s="37"/>
      <c r="B127" s="38"/>
      <c r="C127" s="39"/>
      <c r="D127" s="209" t="s">
        <v>204</v>
      </c>
      <c r="E127" s="39"/>
      <c r="F127" s="210" t="s">
        <v>222</v>
      </c>
      <c r="G127" s="39"/>
      <c r="H127" s="39"/>
      <c r="I127" s="119"/>
      <c r="J127" s="39"/>
      <c r="K127" s="39"/>
      <c r="L127" s="42"/>
      <c r="M127" s="211"/>
      <c r="N127" s="212"/>
      <c r="O127" s="67"/>
      <c r="P127" s="67"/>
      <c r="Q127" s="67"/>
      <c r="R127" s="67"/>
      <c r="S127" s="67"/>
      <c r="T127" s="68"/>
      <c r="U127" s="37"/>
      <c r="V127" s="37"/>
      <c r="W127" s="37"/>
      <c r="X127" s="37"/>
      <c r="Y127" s="37"/>
      <c r="Z127" s="37"/>
      <c r="AA127" s="37"/>
      <c r="AB127" s="37"/>
      <c r="AC127" s="37"/>
      <c r="AD127" s="37"/>
      <c r="AE127" s="37"/>
      <c r="AT127" s="19" t="s">
        <v>204</v>
      </c>
      <c r="AU127" s="19" t="s">
        <v>90</v>
      </c>
    </row>
    <row r="128" spans="1:65" s="2" customFormat="1" ht="19.2">
      <c r="A128" s="37"/>
      <c r="B128" s="38"/>
      <c r="C128" s="39"/>
      <c r="D128" s="209" t="s">
        <v>223</v>
      </c>
      <c r="E128" s="39"/>
      <c r="F128" s="210" t="s">
        <v>239</v>
      </c>
      <c r="G128" s="39"/>
      <c r="H128" s="39"/>
      <c r="I128" s="119"/>
      <c r="J128" s="39"/>
      <c r="K128" s="39"/>
      <c r="L128" s="42"/>
      <c r="M128" s="211"/>
      <c r="N128" s="212"/>
      <c r="O128" s="67"/>
      <c r="P128" s="67"/>
      <c r="Q128" s="67"/>
      <c r="R128" s="67"/>
      <c r="S128" s="67"/>
      <c r="T128" s="68"/>
      <c r="U128" s="37"/>
      <c r="V128" s="37"/>
      <c r="W128" s="37"/>
      <c r="X128" s="37"/>
      <c r="Y128" s="37"/>
      <c r="Z128" s="37"/>
      <c r="AA128" s="37"/>
      <c r="AB128" s="37"/>
      <c r="AC128" s="37"/>
      <c r="AD128" s="37"/>
      <c r="AE128" s="37"/>
      <c r="AT128" s="19" t="s">
        <v>223</v>
      </c>
      <c r="AU128" s="19" t="s">
        <v>90</v>
      </c>
    </row>
    <row r="129" spans="1:65" s="13" customFormat="1" ht="10.199999999999999">
      <c r="B129" s="213"/>
      <c r="C129" s="214"/>
      <c r="D129" s="209" t="s">
        <v>206</v>
      </c>
      <c r="E129" s="215" t="s">
        <v>32</v>
      </c>
      <c r="F129" s="216" t="s">
        <v>207</v>
      </c>
      <c r="G129" s="214"/>
      <c r="H129" s="215" t="s">
        <v>32</v>
      </c>
      <c r="I129" s="217"/>
      <c r="J129" s="214"/>
      <c r="K129" s="214"/>
      <c r="L129" s="218"/>
      <c r="M129" s="219"/>
      <c r="N129" s="220"/>
      <c r="O129" s="220"/>
      <c r="P129" s="220"/>
      <c r="Q129" s="220"/>
      <c r="R129" s="220"/>
      <c r="S129" s="220"/>
      <c r="T129" s="221"/>
      <c r="AT129" s="222" t="s">
        <v>206</v>
      </c>
      <c r="AU129" s="222" t="s">
        <v>90</v>
      </c>
      <c r="AV129" s="13" t="s">
        <v>40</v>
      </c>
      <c r="AW129" s="13" t="s">
        <v>38</v>
      </c>
      <c r="AX129" s="13" t="s">
        <v>81</v>
      </c>
      <c r="AY129" s="222" t="s">
        <v>197</v>
      </c>
    </row>
    <row r="130" spans="1:65" s="14" customFormat="1" ht="10.199999999999999">
      <c r="B130" s="223"/>
      <c r="C130" s="224"/>
      <c r="D130" s="209" t="s">
        <v>206</v>
      </c>
      <c r="E130" s="225" t="s">
        <v>32</v>
      </c>
      <c r="F130" s="226" t="s">
        <v>234</v>
      </c>
      <c r="G130" s="224"/>
      <c r="H130" s="227">
        <v>726.22</v>
      </c>
      <c r="I130" s="228"/>
      <c r="J130" s="224"/>
      <c r="K130" s="224"/>
      <c r="L130" s="229"/>
      <c r="M130" s="230"/>
      <c r="N130" s="231"/>
      <c r="O130" s="231"/>
      <c r="P130" s="231"/>
      <c r="Q130" s="231"/>
      <c r="R130" s="231"/>
      <c r="S130" s="231"/>
      <c r="T130" s="232"/>
      <c r="AT130" s="233" t="s">
        <v>206</v>
      </c>
      <c r="AU130" s="233" t="s">
        <v>90</v>
      </c>
      <c r="AV130" s="14" t="s">
        <v>90</v>
      </c>
      <c r="AW130" s="14" t="s">
        <v>38</v>
      </c>
      <c r="AX130" s="14" t="s">
        <v>81</v>
      </c>
      <c r="AY130" s="233" t="s">
        <v>197</v>
      </c>
    </row>
    <row r="131" spans="1:65" s="15" customFormat="1" ht="10.199999999999999">
      <c r="B131" s="234"/>
      <c r="C131" s="235"/>
      <c r="D131" s="209" t="s">
        <v>206</v>
      </c>
      <c r="E131" s="236" t="s">
        <v>32</v>
      </c>
      <c r="F131" s="237" t="s">
        <v>209</v>
      </c>
      <c r="G131" s="235"/>
      <c r="H131" s="238">
        <v>726.22</v>
      </c>
      <c r="I131" s="239"/>
      <c r="J131" s="235"/>
      <c r="K131" s="235"/>
      <c r="L131" s="240"/>
      <c r="M131" s="241"/>
      <c r="N131" s="242"/>
      <c r="O131" s="242"/>
      <c r="P131" s="242"/>
      <c r="Q131" s="242"/>
      <c r="R131" s="242"/>
      <c r="S131" s="242"/>
      <c r="T131" s="243"/>
      <c r="AT131" s="244" t="s">
        <v>206</v>
      </c>
      <c r="AU131" s="244" t="s">
        <v>90</v>
      </c>
      <c r="AV131" s="15" t="s">
        <v>166</v>
      </c>
      <c r="AW131" s="15" t="s">
        <v>38</v>
      </c>
      <c r="AX131" s="15" t="s">
        <v>40</v>
      </c>
      <c r="AY131" s="244" t="s">
        <v>197</v>
      </c>
    </row>
    <row r="132" spans="1:65" s="2" customFormat="1" ht="21.75" customHeight="1">
      <c r="A132" s="37"/>
      <c r="B132" s="38"/>
      <c r="C132" s="196" t="s">
        <v>240</v>
      </c>
      <c r="D132" s="196" t="s">
        <v>199</v>
      </c>
      <c r="E132" s="197" t="s">
        <v>241</v>
      </c>
      <c r="F132" s="198" t="s">
        <v>242</v>
      </c>
      <c r="G132" s="199" t="s">
        <v>127</v>
      </c>
      <c r="H132" s="200">
        <v>726.22</v>
      </c>
      <c r="I132" s="201"/>
      <c r="J132" s="202">
        <f>ROUND(I132*H132,2)</f>
        <v>0</v>
      </c>
      <c r="K132" s="198" t="s">
        <v>202</v>
      </c>
      <c r="L132" s="42"/>
      <c r="M132" s="203" t="s">
        <v>32</v>
      </c>
      <c r="N132" s="204" t="s">
        <v>52</v>
      </c>
      <c r="O132" s="67"/>
      <c r="P132" s="205">
        <f>O132*H132</f>
        <v>0</v>
      </c>
      <c r="Q132" s="205">
        <v>0</v>
      </c>
      <c r="R132" s="205">
        <f>Q132*H132</f>
        <v>0</v>
      </c>
      <c r="S132" s="205">
        <v>0.45</v>
      </c>
      <c r="T132" s="206">
        <f>S132*H132</f>
        <v>326.79900000000004</v>
      </c>
      <c r="U132" s="37"/>
      <c r="V132" s="37"/>
      <c r="W132" s="37"/>
      <c r="X132" s="37"/>
      <c r="Y132" s="37"/>
      <c r="Z132" s="37"/>
      <c r="AA132" s="37"/>
      <c r="AB132" s="37"/>
      <c r="AC132" s="37"/>
      <c r="AD132" s="37"/>
      <c r="AE132" s="37"/>
      <c r="AR132" s="207" t="s">
        <v>166</v>
      </c>
      <c r="AT132" s="207" t="s">
        <v>199</v>
      </c>
      <c r="AU132" s="207" t="s">
        <v>90</v>
      </c>
      <c r="AY132" s="19" t="s">
        <v>197</v>
      </c>
      <c r="BE132" s="208">
        <f>IF(N132="základní",J132,0)</f>
        <v>0</v>
      </c>
      <c r="BF132" s="208">
        <f>IF(N132="snížená",J132,0)</f>
        <v>0</v>
      </c>
      <c r="BG132" s="208">
        <f>IF(N132="zákl. přenesená",J132,0)</f>
        <v>0</v>
      </c>
      <c r="BH132" s="208">
        <f>IF(N132="sníž. přenesená",J132,0)</f>
        <v>0</v>
      </c>
      <c r="BI132" s="208">
        <f>IF(N132="nulová",J132,0)</f>
        <v>0</v>
      </c>
      <c r="BJ132" s="19" t="s">
        <v>40</v>
      </c>
      <c r="BK132" s="208">
        <f>ROUND(I132*H132,2)</f>
        <v>0</v>
      </c>
      <c r="BL132" s="19" t="s">
        <v>166</v>
      </c>
      <c r="BM132" s="207" t="s">
        <v>243</v>
      </c>
    </row>
    <row r="133" spans="1:65" s="2" customFormat="1" ht="201.6">
      <c r="A133" s="37"/>
      <c r="B133" s="38"/>
      <c r="C133" s="39"/>
      <c r="D133" s="209" t="s">
        <v>204</v>
      </c>
      <c r="E133" s="39"/>
      <c r="F133" s="210" t="s">
        <v>222</v>
      </c>
      <c r="G133" s="39"/>
      <c r="H133" s="39"/>
      <c r="I133" s="119"/>
      <c r="J133" s="39"/>
      <c r="K133" s="39"/>
      <c r="L133" s="42"/>
      <c r="M133" s="211"/>
      <c r="N133" s="212"/>
      <c r="O133" s="67"/>
      <c r="P133" s="67"/>
      <c r="Q133" s="67"/>
      <c r="R133" s="67"/>
      <c r="S133" s="67"/>
      <c r="T133" s="68"/>
      <c r="U133" s="37"/>
      <c r="V133" s="37"/>
      <c r="W133" s="37"/>
      <c r="X133" s="37"/>
      <c r="Y133" s="37"/>
      <c r="Z133" s="37"/>
      <c r="AA133" s="37"/>
      <c r="AB133" s="37"/>
      <c r="AC133" s="37"/>
      <c r="AD133" s="37"/>
      <c r="AE133" s="37"/>
      <c r="AT133" s="19" t="s">
        <v>204</v>
      </c>
      <c r="AU133" s="19" t="s">
        <v>90</v>
      </c>
    </row>
    <row r="134" spans="1:65" s="2" customFormat="1" ht="19.2">
      <c r="A134" s="37"/>
      <c r="B134" s="38"/>
      <c r="C134" s="39"/>
      <c r="D134" s="209" t="s">
        <v>223</v>
      </c>
      <c r="E134" s="39"/>
      <c r="F134" s="210" t="s">
        <v>244</v>
      </c>
      <c r="G134" s="39"/>
      <c r="H134" s="39"/>
      <c r="I134" s="119"/>
      <c r="J134" s="39"/>
      <c r="K134" s="39"/>
      <c r="L134" s="42"/>
      <c r="M134" s="211"/>
      <c r="N134" s="212"/>
      <c r="O134" s="67"/>
      <c r="P134" s="67"/>
      <c r="Q134" s="67"/>
      <c r="R134" s="67"/>
      <c r="S134" s="67"/>
      <c r="T134" s="68"/>
      <c r="U134" s="37"/>
      <c r="V134" s="37"/>
      <c r="W134" s="37"/>
      <c r="X134" s="37"/>
      <c r="Y134" s="37"/>
      <c r="Z134" s="37"/>
      <c r="AA134" s="37"/>
      <c r="AB134" s="37"/>
      <c r="AC134" s="37"/>
      <c r="AD134" s="37"/>
      <c r="AE134" s="37"/>
      <c r="AT134" s="19" t="s">
        <v>223</v>
      </c>
      <c r="AU134" s="19" t="s">
        <v>90</v>
      </c>
    </row>
    <row r="135" spans="1:65" s="13" customFormat="1" ht="10.199999999999999">
      <c r="B135" s="213"/>
      <c r="C135" s="214"/>
      <c r="D135" s="209" t="s">
        <v>206</v>
      </c>
      <c r="E135" s="215" t="s">
        <v>32</v>
      </c>
      <c r="F135" s="216" t="s">
        <v>207</v>
      </c>
      <c r="G135" s="214"/>
      <c r="H135" s="215" t="s">
        <v>32</v>
      </c>
      <c r="I135" s="217"/>
      <c r="J135" s="214"/>
      <c r="K135" s="214"/>
      <c r="L135" s="218"/>
      <c r="M135" s="219"/>
      <c r="N135" s="220"/>
      <c r="O135" s="220"/>
      <c r="P135" s="220"/>
      <c r="Q135" s="220"/>
      <c r="R135" s="220"/>
      <c r="S135" s="220"/>
      <c r="T135" s="221"/>
      <c r="AT135" s="222" t="s">
        <v>206</v>
      </c>
      <c r="AU135" s="222" t="s">
        <v>90</v>
      </c>
      <c r="AV135" s="13" t="s">
        <v>40</v>
      </c>
      <c r="AW135" s="13" t="s">
        <v>38</v>
      </c>
      <c r="AX135" s="13" t="s">
        <v>81</v>
      </c>
      <c r="AY135" s="222" t="s">
        <v>197</v>
      </c>
    </row>
    <row r="136" spans="1:65" s="14" customFormat="1" ht="10.199999999999999">
      <c r="B136" s="223"/>
      <c r="C136" s="224"/>
      <c r="D136" s="209" t="s">
        <v>206</v>
      </c>
      <c r="E136" s="225" t="s">
        <v>32</v>
      </c>
      <c r="F136" s="226" t="s">
        <v>234</v>
      </c>
      <c r="G136" s="224"/>
      <c r="H136" s="227">
        <v>726.22</v>
      </c>
      <c r="I136" s="228"/>
      <c r="J136" s="224"/>
      <c r="K136" s="224"/>
      <c r="L136" s="229"/>
      <c r="M136" s="230"/>
      <c r="N136" s="231"/>
      <c r="O136" s="231"/>
      <c r="P136" s="231"/>
      <c r="Q136" s="231"/>
      <c r="R136" s="231"/>
      <c r="S136" s="231"/>
      <c r="T136" s="232"/>
      <c r="AT136" s="233" t="s">
        <v>206</v>
      </c>
      <c r="AU136" s="233" t="s">
        <v>90</v>
      </c>
      <c r="AV136" s="14" t="s">
        <v>90</v>
      </c>
      <c r="AW136" s="14" t="s">
        <v>38</v>
      </c>
      <c r="AX136" s="14" t="s">
        <v>81</v>
      </c>
      <c r="AY136" s="233" t="s">
        <v>197</v>
      </c>
    </row>
    <row r="137" spans="1:65" s="15" customFormat="1" ht="10.199999999999999">
      <c r="B137" s="234"/>
      <c r="C137" s="235"/>
      <c r="D137" s="209" t="s">
        <v>206</v>
      </c>
      <c r="E137" s="236" t="s">
        <v>32</v>
      </c>
      <c r="F137" s="237" t="s">
        <v>209</v>
      </c>
      <c r="G137" s="235"/>
      <c r="H137" s="238">
        <v>726.22</v>
      </c>
      <c r="I137" s="239"/>
      <c r="J137" s="235"/>
      <c r="K137" s="235"/>
      <c r="L137" s="240"/>
      <c r="M137" s="241"/>
      <c r="N137" s="242"/>
      <c r="O137" s="242"/>
      <c r="P137" s="242"/>
      <c r="Q137" s="242"/>
      <c r="R137" s="242"/>
      <c r="S137" s="242"/>
      <c r="T137" s="243"/>
      <c r="AT137" s="244" t="s">
        <v>206</v>
      </c>
      <c r="AU137" s="244" t="s">
        <v>90</v>
      </c>
      <c r="AV137" s="15" t="s">
        <v>166</v>
      </c>
      <c r="AW137" s="15" t="s">
        <v>38</v>
      </c>
      <c r="AX137" s="15" t="s">
        <v>40</v>
      </c>
      <c r="AY137" s="244" t="s">
        <v>197</v>
      </c>
    </row>
    <row r="138" spans="1:65" s="2" customFormat="1" ht="21.75" customHeight="1">
      <c r="A138" s="37"/>
      <c r="B138" s="38"/>
      <c r="C138" s="196" t="s">
        <v>245</v>
      </c>
      <c r="D138" s="196" t="s">
        <v>199</v>
      </c>
      <c r="E138" s="197" t="s">
        <v>246</v>
      </c>
      <c r="F138" s="198" t="s">
        <v>247</v>
      </c>
      <c r="G138" s="199" t="s">
        <v>112</v>
      </c>
      <c r="H138" s="200">
        <v>49.88</v>
      </c>
      <c r="I138" s="201"/>
      <c r="J138" s="202">
        <f>ROUND(I138*H138,2)</f>
        <v>0</v>
      </c>
      <c r="K138" s="198" t="s">
        <v>202</v>
      </c>
      <c r="L138" s="42"/>
      <c r="M138" s="203" t="s">
        <v>32</v>
      </c>
      <c r="N138" s="204" t="s">
        <v>52</v>
      </c>
      <c r="O138" s="67"/>
      <c r="P138" s="205">
        <f>O138*H138</f>
        <v>0</v>
      </c>
      <c r="Q138" s="205">
        <v>0</v>
      </c>
      <c r="R138" s="205">
        <f>Q138*H138</f>
        <v>0</v>
      </c>
      <c r="S138" s="205">
        <v>0.28999999999999998</v>
      </c>
      <c r="T138" s="206">
        <f>S138*H138</f>
        <v>14.465199999999999</v>
      </c>
      <c r="U138" s="37"/>
      <c r="V138" s="37"/>
      <c r="W138" s="37"/>
      <c r="X138" s="37"/>
      <c r="Y138" s="37"/>
      <c r="Z138" s="37"/>
      <c r="AA138" s="37"/>
      <c r="AB138" s="37"/>
      <c r="AC138" s="37"/>
      <c r="AD138" s="37"/>
      <c r="AE138" s="37"/>
      <c r="AR138" s="207" t="s">
        <v>166</v>
      </c>
      <c r="AT138" s="207" t="s">
        <v>199</v>
      </c>
      <c r="AU138" s="207" t="s">
        <v>90</v>
      </c>
      <c r="AY138" s="19" t="s">
        <v>197</v>
      </c>
      <c r="BE138" s="208">
        <f>IF(N138="základní",J138,0)</f>
        <v>0</v>
      </c>
      <c r="BF138" s="208">
        <f>IF(N138="snížená",J138,0)</f>
        <v>0</v>
      </c>
      <c r="BG138" s="208">
        <f>IF(N138="zákl. přenesená",J138,0)</f>
        <v>0</v>
      </c>
      <c r="BH138" s="208">
        <f>IF(N138="sníž. přenesená",J138,0)</f>
        <v>0</v>
      </c>
      <c r="BI138" s="208">
        <f>IF(N138="nulová",J138,0)</f>
        <v>0</v>
      </c>
      <c r="BJ138" s="19" t="s">
        <v>40</v>
      </c>
      <c r="BK138" s="208">
        <f>ROUND(I138*H138,2)</f>
        <v>0</v>
      </c>
      <c r="BL138" s="19" t="s">
        <v>166</v>
      </c>
      <c r="BM138" s="207" t="s">
        <v>248</v>
      </c>
    </row>
    <row r="139" spans="1:65" s="2" customFormat="1" ht="134.4">
      <c r="A139" s="37"/>
      <c r="B139" s="38"/>
      <c r="C139" s="39"/>
      <c r="D139" s="209" t="s">
        <v>204</v>
      </c>
      <c r="E139" s="39"/>
      <c r="F139" s="210" t="s">
        <v>249</v>
      </c>
      <c r="G139" s="39"/>
      <c r="H139" s="39"/>
      <c r="I139" s="119"/>
      <c r="J139" s="39"/>
      <c r="K139" s="39"/>
      <c r="L139" s="42"/>
      <c r="M139" s="211"/>
      <c r="N139" s="212"/>
      <c r="O139" s="67"/>
      <c r="P139" s="67"/>
      <c r="Q139" s="67"/>
      <c r="R139" s="67"/>
      <c r="S139" s="67"/>
      <c r="T139" s="68"/>
      <c r="U139" s="37"/>
      <c r="V139" s="37"/>
      <c r="W139" s="37"/>
      <c r="X139" s="37"/>
      <c r="Y139" s="37"/>
      <c r="Z139" s="37"/>
      <c r="AA139" s="37"/>
      <c r="AB139" s="37"/>
      <c r="AC139" s="37"/>
      <c r="AD139" s="37"/>
      <c r="AE139" s="37"/>
      <c r="AT139" s="19" t="s">
        <v>204</v>
      </c>
      <c r="AU139" s="19" t="s">
        <v>90</v>
      </c>
    </row>
    <row r="140" spans="1:65" s="13" customFormat="1" ht="10.199999999999999">
      <c r="B140" s="213"/>
      <c r="C140" s="214"/>
      <c r="D140" s="209" t="s">
        <v>206</v>
      </c>
      <c r="E140" s="215" t="s">
        <v>32</v>
      </c>
      <c r="F140" s="216" t="s">
        <v>207</v>
      </c>
      <c r="G140" s="214"/>
      <c r="H140" s="215" t="s">
        <v>32</v>
      </c>
      <c r="I140" s="217"/>
      <c r="J140" s="214"/>
      <c r="K140" s="214"/>
      <c r="L140" s="218"/>
      <c r="M140" s="219"/>
      <c r="N140" s="220"/>
      <c r="O140" s="220"/>
      <c r="P140" s="220"/>
      <c r="Q140" s="220"/>
      <c r="R140" s="220"/>
      <c r="S140" s="220"/>
      <c r="T140" s="221"/>
      <c r="AT140" s="222" t="s">
        <v>206</v>
      </c>
      <c r="AU140" s="222" t="s">
        <v>90</v>
      </c>
      <c r="AV140" s="13" t="s">
        <v>40</v>
      </c>
      <c r="AW140" s="13" t="s">
        <v>38</v>
      </c>
      <c r="AX140" s="13" t="s">
        <v>81</v>
      </c>
      <c r="AY140" s="222" t="s">
        <v>197</v>
      </c>
    </row>
    <row r="141" spans="1:65" s="14" customFormat="1" ht="10.199999999999999">
      <c r="B141" s="223"/>
      <c r="C141" s="224"/>
      <c r="D141" s="209" t="s">
        <v>206</v>
      </c>
      <c r="E141" s="225" t="s">
        <v>32</v>
      </c>
      <c r="F141" s="226" t="s">
        <v>250</v>
      </c>
      <c r="G141" s="224"/>
      <c r="H141" s="227">
        <v>49.88</v>
      </c>
      <c r="I141" s="228"/>
      <c r="J141" s="224"/>
      <c r="K141" s="224"/>
      <c r="L141" s="229"/>
      <c r="M141" s="230"/>
      <c r="N141" s="231"/>
      <c r="O141" s="231"/>
      <c r="P141" s="231"/>
      <c r="Q141" s="231"/>
      <c r="R141" s="231"/>
      <c r="S141" s="231"/>
      <c r="T141" s="232"/>
      <c r="AT141" s="233" t="s">
        <v>206</v>
      </c>
      <c r="AU141" s="233" t="s">
        <v>90</v>
      </c>
      <c r="AV141" s="14" t="s">
        <v>90</v>
      </c>
      <c r="AW141" s="14" t="s">
        <v>38</v>
      </c>
      <c r="AX141" s="14" t="s">
        <v>81</v>
      </c>
      <c r="AY141" s="233" t="s">
        <v>197</v>
      </c>
    </row>
    <row r="142" spans="1:65" s="15" customFormat="1" ht="10.199999999999999">
      <c r="B142" s="234"/>
      <c r="C142" s="235"/>
      <c r="D142" s="209" t="s">
        <v>206</v>
      </c>
      <c r="E142" s="236" t="s">
        <v>32</v>
      </c>
      <c r="F142" s="237" t="s">
        <v>209</v>
      </c>
      <c r="G142" s="235"/>
      <c r="H142" s="238">
        <v>49.88</v>
      </c>
      <c r="I142" s="239"/>
      <c r="J142" s="235"/>
      <c r="K142" s="235"/>
      <c r="L142" s="240"/>
      <c r="M142" s="241"/>
      <c r="N142" s="242"/>
      <c r="O142" s="242"/>
      <c r="P142" s="242"/>
      <c r="Q142" s="242"/>
      <c r="R142" s="242"/>
      <c r="S142" s="242"/>
      <c r="T142" s="243"/>
      <c r="AT142" s="244" t="s">
        <v>206</v>
      </c>
      <c r="AU142" s="244" t="s">
        <v>90</v>
      </c>
      <c r="AV142" s="15" t="s">
        <v>166</v>
      </c>
      <c r="AW142" s="15" t="s">
        <v>38</v>
      </c>
      <c r="AX142" s="15" t="s">
        <v>40</v>
      </c>
      <c r="AY142" s="244" t="s">
        <v>197</v>
      </c>
    </row>
    <row r="143" spans="1:65" s="2" customFormat="1" ht="21.75" customHeight="1">
      <c r="A143" s="37"/>
      <c r="B143" s="38"/>
      <c r="C143" s="196" t="s">
        <v>251</v>
      </c>
      <c r="D143" s="196" t="s">
        <v>199</v>
      </c>
      <c r="E143" s="197" t="s">
        <v>252</v>
      </c>
      <c r="F143" s="198" t="s">
        <v>253</v>
      </c>
      <c r="G143" s="199" t="s">
        <v>112</v>
      </c>
      <c r="H143" s="200">
        <v>30.62</v>
      </c>
      <c r="I143" s="201"/>
      <c r="J143" s="202">
        <f>ROUND(I143*H143,2)</f>
        <v>0</v>
      </c>
      <c r="K143" s="198" t="s">
        <v>202</v>
      </c>
      <c r="L143" s="42"/>
      <c r="M143" s="203" t="s">
        <v>32</v>
      </c>
      <c r="N143" s="204" t="s">
        <v>52</v>
      </c>
      <c r="O143" s="67"/>
      <c r="P143" s="205">
        <f>O143*H143</f>
        <v>0</v>
      </c>
      <c r="Q143" s="205">
        <v>0</v>
      </c>
      <c r="R143" s="205">
        <f>Q143*H143</f>
        <v>0</v>
      </c>
      <c r="S143" s="205">
        <v>0.20499999999999999</v>
      </c>
      <c r="T143" s="206">
        <f>S143*H143</f>
        <v>6.2770999999999999</v>
      </c>
      <c r="U143" s="37"/>
      <c r="V143" s="37"/>
      <c r="W143" s="37"/>
      <c r="X143" s="37"/>
      <c r="Y143" s="37"/>
      <c r="Z143" s="37"/>
      <c r="AA143" s="37"/>
      <c r="AB143" s="37"/>
      <c r="AC143" s="37"/>
      <c r="AD143" s="37"/>
      <c r="AE143" s="37"/>
      <c r="AR143" s="207" t="s">
        <v>166</v>
      </c>
      <c r="AT143" s="207" t="s">
        <v>199</v>
      </c>
      <c r="AU143" s="207" t="s">
        <v>90</v>
      </c>
      <c r="AY143" s="19" t="s">
        <v>197</v>
      </c>
      <c r="BE143" s="208">
        <f>IF(N143="základní",J143,0)</f>
        <v>0</v>
      </c>
      <c r="BF143" s="208">
        <f>IF(N143="snížená",J143,0)</f>
        <v>0</v>
      </c>
      <c r="BG143" s="208">
        <f>IF(N143="zákl. přenesená",J143,0)</f>
        <v>0</v>
      </c>
      <c r="BH143" s="208">
        <f>IF(N143="sníž. přenesená",J143,0)</f>
        <v>0</v>
      </c>
      <c r="BI143" s="208">
        <f>IF(N143="nulová",J143,0)</f>
        <v>0</v>
      </c>
      <c r="BJ143" s="19" t="s">
        <v>40</v>
      </c>
      <c r="BK143" s="208">
        <f>ROUND(I143*H143,2)</f>
        <v>0</v>
      </c>
      <c r="BL143" s="19" t="s">
        <v>166</v>
      </c>
      <c r="BM143" s="207" t="s">
        <v>254</v>
      </c>
    </row>
    <row r="144" spans="1:65" s="2" customFormat="1" ht="134.4">
      <c r="A144" s="37"/>
      <c r="B144" s="38"/>
      <c r="C144" s="39"/>
      <c r="D144" s="209" t="s">
        <v>204</v>
      </c>
      <c r="E144" s="39"/>
      <c r="F144" s="210" t="s">
        <v>249</v>
      </c>
      <c r="G144" s="39"/>
      <c r="H144" s="39"/>
      <c r="I144" s="119"/>
      <c r="J144" s="39"/>
      <c r="K144" s="39"/>
      <c r="L144" s="42"/>
      <c r="M144" s="211"/>
      <c r="N144" s="212"/>
      <c r="O144" s="67"/>
      <c r="P144" s="67"/>
      <c r="Q144" s="67"/>
      <c r="R144" s="67"/>
      <c r="S144" s="67"/>
      <c r="T144" s="68"/>
      <c r="U144" s="37"/>
      <c r="V144" s="37"/>
      <c r="W144" s="37"/>
      <c r="X144" s="37"/>
      <c r="Y144" s="37"/>
      <c r="Z144" s="37"/>
      <c r="AA144" s="37"/>
      <c r="AB144" s="37"/>
      <c r="AC144" s="37"/>
      <c r="AD144" s="37"/>
      <c r="AE144" s="37"/>
      <c r="AT144" s="19" t="s">
        <v>204</v>
      </c>
      <c r="AU144" s="19" t="s">
        <v>90</v>
      </c>
    </row>
    <row r="145" spans="1:65" s="13" customFormat="1" ht="10.199999999999999">
      <c r="B145" s="213"/>
      <c r="C145" s="214"/>
      <c r="D145" s="209" t="s">
        <v>206</v>
      </c>
      <c r="E145" s="215" t="s">
        <v>32</v>
      </c>
      <c r="F145" s="216" t="s">
        <v>207</v>
      </c>
      <c r="G145" s="214"/>
      <c r="H145" s="215" t="s">
        <v>32</v>
      </c>
      <c r="I145" s="217"/>
      <c r="J145" s="214"/>
      <c r="K145" s="214"/>
      <c r="L145" s="218"/>
      <c r="M145" s="219"/>
      <c r="N145" s="220"/>
      <c r="O145" s="220"/>
      <c r="P145" s="220"/>
      <c r="Q145" s="220"/>
      <c r="R145" s="220"/>
      <c r="S145" s="220"/>
      <c r="T145" s="221"/>
      <c r="AT145" s="222" t="s">
        <v>206</v>
      </c>
      <c r="AU145" s="222" t="s">
        <v>90</v>
      </c>
      <c r="AV145" s="13" t="s">
        <v>40</v>
      </c>
      <c r="AW145" s="13" t="s">
        <v>38</v>
      </c>
      <c r="AX145" s="13" t="s">
        <v>81</v>
      </c>
      <c r="AY145" s="222" t="s">
        <v>197</v>
      </c>
    </row>
    <row r="146" spans="1:65" s="14" customFormat="1" ht="10.199999999999999">
      <c r="B146" s="223"/>
      <c r="C146" s="224"/>
      <c r="D146" s="209" t="s">
        <v>206</v>
      </c>
      <c r="E146" s="225" t="s">
        <v>32</v>
      </c>
      <c r="F146" s="226" t="s">
        <v>255</v>
      </c>
      <c r="G146" s="224"/>
      <c r="H146" s="227">
        <v>30.62</v>
      </c>
      <c r="I146" s="228"/>
      <c r="J146" s="224"/>
      <c r="K146" s="224"/>
      <c r="L146" s="229"/>
      <c r="M146" s="230"/>
      <c r="N146" s="231"/>
      <c r="O146" s="231"/>
      <c r="P146" s="231"/>
      <c r="Q146" s="231"/>
      <c r="R146" s="231"/>
      <c r="S146" s="231"/>
      <c r="T146" s="232"/>
      <c r="AT146" s="233" t="s">
        <v>206</v>
      </c>
      <c r="AU146" s="233" t="s">
        <v>90</v>
      </c>
      <c r="AV146" s="14" t="s">
        <v>90</v>
      </c>
      <c r="AW146" s="14" t="s">
        <v>38</v>
      </c>
      <c r="AX146" s="14" t="s">
        <v>81</v>
      </c>
      <c r="AY146" s="233" t="s">
        <v>197</v>
      </c>
    </row>
    <row r="147" spans="1:65" s="15" customFormat="1" ht="10.199999999999999">
      <c r="B147" s="234"/>
      <c r="C147" s="235"/>
      <c r="D147" s="209" t="s">
        <v>206</v>
      </c>
      <c r="E147" s="236" t="s">
        <v>32</v>
      </c>
      <c r="F147" s="237" t="s">
        <v>209</v>
      </c>
      <c r="G147" s="235"/>
      <c r="H147" s="238">
        <v>30.62</v>
      </c>
      <c r="I147" s="239"/>
      <c r="J147" s="235"/>
      <c r="K147" s="235"/>
      <c r="L147" s="240"/>
      <c r="M147" s="241"/>
      <c r="N147" s="242"/>
      <c r="O147" s="242"/>
      <c r="P147" s="242"/>
      <c r="Q147" s="242"/>
      <c r="R147" s="242"/>
      <c r="S147" s="242"/>
      <c r="T147" s="243"/>
      <c r="AT147" s="244" t="s">
        <v>206</v>
      </c>
      <c r="AU147" s="244" t="s">
        <v>90</v>
      </c>
      <c r="AV147" s="15" t="s">
        <v>166</v>
      </c>
      <c r="AW147" s="15" t="s">
        <v>38</v>
      </c>
      <c r="AX147" s="15" t="s">
        <v>40</v>
      </c>
      <c r="AY147" s="244" t="s">
        <v>197</v>
      </c>
    </row>
    <row r="148" spans="1:65" s="2" customFormat="1" ht="21.75" customHeight="1">
      <c r="A148" s="37"/>
      <c r="B148" s="38"/>
      <c r="C148" s="196" t="s">
        <v>256</v>
      </c>
      <c r="D148" s="196" t="s">
        <v>199</v>
      </c>
      <c r="E148" s="197" t="s">
        <v>257</v>
      </c>
      <c r="F148" s="198" t="s">
        <v>258</v>
      </c>
      <c r="G148" s="199" t="s">
        <v>259</v>
      </c>
      <c r="H148" s="200">
        <v>572.38</v>
      </c>
      <c r="I148" s="201"/>
      <c r="J148" s="202">
        <f>ROUND(I148*H148,2)</f>
        <v>0</v>
      </c>
      <c r="K148" s="198" t="s">
        <v>202</v>
      </c>
      <c r="L148" s="42"/>
      <c r="M148" s="203" t="s">
        <v>32</v>
      </c>
      <c r="N148" s="204" t="s">
        <v>52</v>
      </c>
      <c r="O148" s="67"/>
      <c r="P148" s="205">
        <f>O148*H148</f>
        <v>0</v>
      </c>
      <c r="Q148" s="205">
        <v>3.5400000000000001E-2</v>
      </c>
      <c r="R148" s="205">
        <f>Q148*H148</f>
        <v>20.262252</v>
      </c>
      <c r="S148" s="205">
        <v>0</v>
      </c>
      <c r="T148" s="206">
        <f>S148*H148</f>
        <v>0</v>
      </c>
      <c r="U148" s="37"/>
      <c r="V148" s="37"/>
      <c r="W148" s="37"/>
      <c r="X148" s="37"/>
      <c r="Y148" s="37"/>
      <c r="Z148" s="37"/>
      <c r="AA148" s="37"/>
      <c r="AB148" s="37"/>
      <c r="AC148" s="37"/>
      <c r="AD148" s="37"/>
      <c r="AE148" s="37"/>
      <c r="AR148" s="207" t="s">
        <v>166</v>
      </c>
      <c r="AT148" s="207" t="s">
        <v>199</v>
      </c>
      <c r="AU148" s="207" t="s">
        <v>90</v>
      </c>
      <c r="AY148" s="19" t="s">
        <v>197</v>
      </c>
      <c r="BE148" s="208">
        <f>IF(N148="základní",J148,0)</f>
        <v>0</v>
      </c>
      <c r="BF148" s="208">
        <f>IF(N148="snížená",J148,0)</f>
        <v>0</v>
      </c>
      <c r="BG148" s="208">
        <f>IF(N148="zákl. přenesená",J148,0)</f>
        <v>0</v>
      </c>
      <c r="BH148" s="208">
        <f>IF(N148="sníž. přenesená",J148,0)</f>
        <v>0</v>
      </c>
      <c r="BI148" s="208">
        <f>IF(N148="nulová",J148,0)</f>
        <v>0</v>
      </c>
      <c r="BJ148" s="19" t="s">
        <v>40</v>
      </c>
      <c r="BK148" s="208">
        <f>ROUND(I148*H148,2)</f>
        <v>0</v>
      </c>
      <c r="BL148" s="19" t="s">
        <v>166</v>
      </c>
      <c r="BM148" s="207" t="s">
        <v>260</v>
      </c>
    </row>
    <row r="149" spans="1:65" s="2" customFormat="1" ht="134.4">
      <c r="A149" s="37"/>
      <c r="B149" s="38"/>
      <c r="C149" s="39"/>
      <c r="D149" s="209" t="s">
        <v>204</v>
      </c>
      <c r="E149" s="39"/>
      <c r="F149" s="210" t="s">
        <v>261</v>
      </c>
      <c r="G149" s="39"/>
      <c r="H149" s="39"/>
      <c r="I149" s="119"/>
      <c r="J149" s="39"/>
      <c r="K149" s="39"/>
      <c r="L149" s="42"/>
      <c r="M149" s="211"/>
      <c r="N149" s="212"/>
      <c r="O149" s="67"/>
      <c r="P149" s="67"/>
      <c r="Q149" s="67"/>
      <c r="R149" s="67"/>
      <c r="S149" s="67"/>
      <c r="T149" s="68"/>
      <c r="U149" s="37"/>
      <c r="V149" s="37"/>
      <c r="W149" s="37"/>
      <c r="X149" s="37"/>
      <c r="Y149" s="37"/>
      <c r="Z149" s="37"/>
      <c r="AA149" s="37"/>
      <c r="AB149" s="37"/>
      <c r="AC149" s="37"/>
      <c r="AD149" s="37"/>
      <c r="AE149" s="37"/>
      <c r="AT149" s="19" t="s">
        <v>204</v>
      </c>
      <c r="AU149" s="19" t="s">
        <v>90</v>
      </c>
    </row>
    <row r="150" spans="1:65" s="14" customFormat="1" ht="10.199999999999999">
      <c r="B150" s="223"/>
      <c r="C150" s="224"/>
      <c r="D150" s="209" t="s">
        <v>206</v>
      </c>
      <c r="E150" s="225" t="s">
        <v>32</v>
      </c>
      <c r="F150" s="226" t="s">
        <v>262</v>
      </c>
      <c r="G150" s="224"/>
      <c r="H150" s="227">
        <v>572.38</v>
      </c>
      <c r="I150" s="228"/>
      <c r="J150" s="224"/>
      <c r="K150" s="224"/>
      <c r="L150" s="229"/>
      <c r="M150" s="230"/>
      <c r="N150" s="231"/>
      <c r="O150" s="231"/>
      <c r="P150" s="231"/>
      <c r="Q150" s="231"/>
      <c r="R150" s="231"/>
      <c r="S150" s="231"/>
      <c r="T150" s="232"/>
      <c r="AT150" s="233" t="s">
        <v>206</v>
      </c>
      <c r="AU150" s="233" t="s">
        <v>90</v>
      </c>
      <c r="AV150" s="14" t="s">
        <v>90</v>
      </c>
      <c r="AW150" s="14" t="s">
        <v>38</v>
      </c>
      <c r="AX150" s="14" t="s">
        <v>81</v>
      </c>
      <c r="AY150" s="233" t="s">
        <v>197</v>
      </c>
    </row>
    <row r="151" spans="1:65" s="15" customFormat="1" ht="10.199999999999999">
      <c r="B151" s="234"/>
      <c r="C151" s="235"/>
      <c r="D151" s="209" t="s">
        <v>206</v>
      </c>
      <c r="E151" s="236" t="s">
        <v>32</v>
      </c>
      <c r="F151" s="237" t="s">
        <v>209</v>
      </c>
      <c r="G151" s="235"/>
      <c r="H151" s="238">
        <v>572.38</v>
      </c>
      <c r="I151" s="239"/>
      <c r="J151" s="235"/>
      <c r="K151" s="235"/>
      <c r="L151" s="240"/>
      <c r="M151" s="241"/>
      <c r="N151" s="242"/>
      <c r="O151" s="242"/>
      <c r="P151" s="242"/>
      <c r="Q151" s="242"/>
      <c r="R151" s="242"/>
      <c r="S151" s="242"/>
      <c r="T151" s="243"/>
      <c r="AT151" s="244" t="s">
        <v>206</v>
      </c>
      <c r="AU151" s="244" t="s">
        <v>90</v>
      </c>
      <c r="AV151" s="15" t="s">
        <v>166</v>
      </c>
      <c r="AW151" s="15" t="s">
        <v>38</v>
      </c>
      <c r="AX151" s="15" t="s">
        <v>40</v>
      </c>
      <c r="AY151" s="244" t="s">
        <v>197</v>
      </c>
    </row>
    <row r="152" spans="1:65" s="2" customFormat="1" ht="21.75" customHeight="1">
      <c r="A152" s="37"/>
      <c r="B152" s="38"/>
      <c r="C152" s="196" t="s">
        <v>263</v>
      </c>
      <c r="D152" s="196" t="s">
        <v>199</v>
      </c>
      <c r="E152" s="197" t="s">
        <v>264</v>
      </c>
      <c r="F152" s="198" t="s">
        <v>265</v>
      </c>
      <c r="G152" s="199" t="s">
        <v>259</v>
      </c>
      <c r="H152" s="200">
        <v>572.38</v>
      </c>
      <c r="I152" s="201"/>
      <c r="J152" s="202">
        <f>ROUND(I152*H152,2)</f>
        <v>0</v>
      </c>
      <c r="K152" s="198" t="s">
        <v>202</v>
      </c>
      <c r="L152" s="42"/>
      <c r="M152" s="203" t="s">
        <v>32</v>
      </c>
      <c r="N152" s="204" t="s">
        <v>52</v>
      </c>
      <c r="O152" s="67"/>
      <c r="P152" s="205">
        <f>O152*H152</f>
        <v>0</v>
      </c>
      <c r="Q152" s="205">
        <v>0</v>
      </c>
      <c r="R152" s="205">
        <f>Q152*H152</f>
        <v>0</v>
      </c>
      <c r="S152" s="205">
        <v>0</v>
      </c>
      <c r="T152" s="206">
        <f>S152*H152</f>
        <v>0</v>
      </c>
      <c r="U152" s="37"/>
      <c r="V152" s="37"/>
      <c r="W152" s="37"/>
      <c r="X152" s="37"/>
      <c r="Y152" s="37"/>
      <c r="Z152" s="37"/>
      <c r="AA152" s="37"/>
      <c r="AB152" s="37"/>
      <c r="AC152" s="37"/>
      <c r="AD152" s="37"/>
      <c r="AE152" s="37"/>
      <c r="AR152" s="207" t="s">
        <v>166</v>
      </c>
      <c r="AT152" s="207" t="s">
        <v>199</v>
      </c>
      <c r="AU152" s="207" t="s">
        <v>90</v>
      </c>
      <c r="AY152" s="19" t="s">
        <v>197</v>
      </c>
      <c r="BE152" s="208">
        <f>IF(N152="základní",J152,0)</f>
        <v>0</v>
      </c>
      <c r="BF152" s="208">
        <f>IF(N152="snížená",J152,0)</f>
        <v>0</v>
      </c>
      <c r="BG152" s="208">
        <f>IF(N152="zákl. přenesená",J152,0)</f>
        <v>0</v>
      </c>
      <c r="BH152" s="208">
        <f>IF(N152="sníž. přenesená",J152,0)</f>
        <v>0</v>
      </c>
      <c r="BI152" s="208">
        <f>IF(N152="nulová",J152,0)</f>
        <v>0</v>
      </c>
      <c r="BJ152" s="19" t="s">
        <v>40</v>
      </c>
      <c r="BK152" s="208">
        <f>ROUND(I152*H152,2)</f>
        <v>0</v>
      </c>
      <c r="BL152" s="19" t="s">
        <v>166</v>
      </c>
      <c r="BM152" s="207" t="s">
        <v>266</v>
      </c>
    </row>
    <row r="153" spans="1:65" s="2" customFormat="1" ht="201.6">
      <c r="A153" s="37"/>
      <c r="B153" s="38"/>
      <c r="C153" s="39"/>
      <c r="D153" s="209" t="s">
        <v>204</v>
      </c>
      <c r="E153" s="39"/>
      <c r="F153" s="210" t="s">
        <v>267</v>
      </c>
      <c r="G153" s="39"/>
      <c r="H153" s="39"/>
      <c r="I153" s="119"/>
      <c r="J153" s="39"/>
      <c r="K153" s="39"/>
      <c r="L153" s="42"/>
      <c r="M153" s="211"/>
      <c r="N153" s="212"/>
      <c r="O153" s="67"/>
      <c r="P153" s="67"/>
      <c r="Q153" s="67"/>
      <c r="R153" s="67"/>
      <c r="S153" s="67"/>
      <c r="T153" s="68"/>
      <c r="U153" s="37"/>
      <c r="V153" s="37"/>
      <c r="W153" s="37"/>
      <c r="X153" s="37"/>
      <c r="Y153" s="37"/>
      <c r="Z153" s="37"/>
      <c r="AA153" s="37"/>
      <c r="AB153" s="37"/>
      <c r="AC153" s="37"/>
      <c r="AD153" s="37"/>
      <c r="AE153" s="37"/>
      <c r="AT153" s="19" t="s">
        <v>204</v>
      </c>
      <c r="AU153" s="19" t="s">
        <v>90</v>
      </c>
    </row>
    <row r="154" spans="1:65" s="13" customFormat="1" ht="10.199999999999999">
      <c r="B154" s="213"/>
      <c r="C154" s="214"/>
      <c r="D154" s="209" t="s">
        <v>206</v>
      </c>
      <c r="E154" s="215" t="s">
        <v>32</v>
      </c>
      <c r="F154" s="216" t="s">
        <v>268</v>
      </c>
      <c r="G154" s="214"/>
      <c r="H154" s="215" t="s">
        <v>32</v>
      </c>
      <c r="I154" s="217"/>
      <c r="J154" s="214"/>
      <c r="K154" s="214"/>
      <c r="L154" s="218"/>
      <c r="M154" s="219"/>
      <c r="N154" s="220"/>
      <c r="O154" s="220"/>
      <c r="P154" s="220"/>
      <c r="Q154" s="220"/>
      <c r="R154" s="220"/>
      <c r="S154" s="220"/>
      <c r="T154" s="221"/>
      <c r="AT154" s="222" t="s">
        <v>206</v>
      </c>
      <c r="AU154" s="222" t="s">
        <v>90</v>
      </c>
      <c r="AV154" s="13" t="s">
        <v>40</v>
      </c>
      <c r="AW154" s="13" t="s">
        <v>38</v>
      </c>
      <c r="AX154" s="13" t="s">
        <v>81</v>
      </c>
      <c r="AY154" s="222" t="s">
        <v>197</v>
      </c>
    </row>
    <row r="155" spans="1:65" s="13" customFormat="1" ht="10.199999999999999">
      <c r="B155" s="213"/>
      <c r="C155" s="214"/>
      <c r="D155" s="209" t="s">
        <v>206</v>
      </c>
      <c r="E155" s="215" t="s">
        <v>32</v>
      </c>
      <c r="F155" s="216" t="s">
        <v>269</v>
      </c>
      <c r="G155" s="214"/>
      <c r="H155" s="215" t="s">
        <v>32</v>
      </c>
      <c r="I155" s="217"/>
      <c r="J155" s="214"/>
      <c r="K155" s="214"/>
      <c r="L155" s="218"/>
      <c r="M155" s="219"/>
      <c r="N155" s="220"/>
      <c r="O155" s="220"/>
      <c r="P155" s="220"/>
      <c r="Q155" s="220"/>
      <c r="R155" s="220"/>
      <c r="S155" s="220"/>
      <c r="T155" s="221"/>
      <c r="AT155" s="222" t="s">
        <v>206</v>
      </c>
      <c r="AU155" s="222" t="s">
        <v>90</v>
      </c>
      <c r="AV155" s="13" t="s">
        <v>40</v>
      </c>
      <c r="AW155" s="13" t="s">
        <v>38</v>
      </c>
      <c r="AX155" s="13" t="s">
        <v>81</v>
      </c>
      <c r="AY155" s="222" t="s">
        <v>197</v>
      </c>
    </row>
    <row r="156" spans="1:65" s="13" customFormat="1" ht="10.199999999999999">
      <c r="B156" s="213"/>
      <c r="C156" s="214"/>
      <c r="D156" s="209" t="s">
        <v>206</v>
      </c>
      <c r="E156" s="215" t="s">
        <v>32</v>
      </c>
      <c r="F156" s="216" t="s">
        <v>207</v>
      </c>
      <c r="G156" s="214"/>
      <c r="H156" s="215" t="s">
        <v>32</v>
      </c>
      <c r="I156" s="217"/>
      <c r="J156" s="214"/>
      <c r="K156" s="214"/>
      <c r="L156" s="218"/>
      <c r="M156" s="219"/>
      <c r="N156" s="220"/>
      <c r="O156" s="220"/>
      <c r="P156" s="220"/>
      <c r="Q156" s="220"/>
      <c r="R156" s="220"/>
      <c r="S156" s="220"/>
      <c r="T156" s="221"/>
      <c r="AT156" s="222" t="s">
        <v>206</v>
      </c>
      <c r="AU156" s="222" t="s">
        <v>90</v>
      </c>
      <c r="AV156" s="13" t="s">
        <v>40</v>
      </c>
      <c r="AW156" s="13" t="s">
        <v>38</v>
      </c>
      <c r="AX156" s="13" t="s">
        <v>81</v>
      </c>
      <c r="AY156" s="222" t="s">
        <v>197</v>
      </c>
    </row>
    <row r="157" spans="1:65" s="13" customFormat="1" ht="10.199999999999999">
      <c r="B157" s="213"/>
      <c r="C157" s="214"/>
      <c r="D157" s="209" t="s">
        <v>206</v>
      </c>
      <c r="E157" s="215" t="s">
        <v>32</v>
      </c>
      <c r="F157" s="216" t="s">
        <v>270</v>
      </c>
      <c r="G157" s="214"/>
      <c r="H157" s="215" t="s">
        <v>32</v>
      </c>
      <c r="I157" s="217"/>
      <c r="J157" s="214"/>
      <c r="K157" s="214"/>
      <c r="L157" s="218"/>
      <c r="M157" s="219"/>
      <c r="N157" s="220"/>
      <c r="O157" s="220"/>
      <c r="P157" s="220"/>
      <c r="Q157" s="220"/>
      <c r="R157" s="220"/>
      <c r="S157" s="220"/>
      <c r="T157" s="221"/>
      <c r="AT157" s="222" t="s">
        <v>206</v>
      </c>
      <c r="AU157" s="222" t="s">
        <v>90</v>
      </c>
      <c r="AV157" s="13" t="s">
        <v>40</v>
      </c>
      <c r="AW157" s="13" t="s">
        <v>38</v>
      </c>
      <c r="AX157" s="13" t="s">
        <v>81</v>
      </c>
      <c r="AY157" s="222" t="s">
        <v>197</v>
      </c>
    </row>
    <row r="158" spans="1:65" s="13" customFormat="1" ht="10.199999999999999">
      <c r="B158" s="213"/>
      <c r="C158" s="214"/>
      <c r="D158" s="209" t="s">
        <v>206</v>
      </c>
      <c r="E158" s="215" t="s">
        <v>32</v>
      </c>
      <c r="F158" s="216" t="s">
        <v>271</v>
      </c>
      <c r="G158" s="214"/>
      <c r="H158" s="215" t="s">
        <v>32</v>
      </c>
      <c r="I158" s="217"/>
      <c r="J158" s="214"/>
      <c r="K158" s="214"/>
      <c r="L158" s="218"/>
      <c r="M158" s="219"/>
      <c r="N158" s="220"/>
      <c r="O158" s="220"/>
      <c r="P158" s="220"/>
      <c r="Q158" s="220"/>
      <c r="R158" s="220"/>
      <c r="S158" s="220"/>
      <c r="T158" s="221"/>
      <c r="AT158" s="222" t="s">
        <v>206</v>
      </c>
      <c r="AU158" s="222" t="s">
        <v>90</v>
      </c>
      <c r="AV158" s="13" t="s">
        <v>40</v>
      </c>
      <c r="AW158" s="13" t="s">
        <v>38</v>
      </c>
      <c r="AX158" s="13" t="s">
        <v>81</v>
      </c>
      <c r="AY158" s="222" t="s">
        <v>197</v>
      </c>
    </row>
    <row r="159" spans="1:65" s="14" customFormat="1" ht="10.199999999999999">
      <c r="B159" s="223"/>
      <c r="C159" s="224"/>
      <c r="D159" s="209" t="s">
        <v>206</v>
      </c>
      <c r="E159" s="225" t="s">
        <v>32</v>
      </c>
      <c r="F159" s="226" t="s">
        <v>272</v>
      </c>
      <c r="G159" s="224"/>
      <c r="H159" s="227">
        <v>493.80500000000001</v>
      </c>
      <c r="I159" s="228"/>
      <c r="J159" s="224"/>
      <c r="K159" s="224"/>
      <c r="L159" s="229"/>
      <c r="M159" s="230"/>
      <c r="N159" s="231"/>
      <c r="O159" s="231"/>
      <c r="P159" s="231"/>
      <c r="Q159" s="231"/>
      <c r="R159" s="231"/>
      <c r="S159" s="231"/>
      <c r="T159" s="232"/>
      <c r="AT159" s="233" t="s">
        <v>206</v>
      </c>
      <c r="AU159" s="233" t="s">
        <v>90</v>
      </c>
      <c r="AV159" s="14" t="s">
        <v>90</v>
      </c>
      <c r="AW159" s="14" t="s">
        <v>38</v>
      </c>
      <c r="AX159" s="14" t="s">
        <v>81</v>
      </c>
      <c r="AY159" s="233" t="s">
        <v>197</v>
      </c>
    </row>
    <row r="160" spans="1:65" s="14" customFormat="1" ht="10.199999999999999">
      <c r="B160" s="223"/>
      <c r="C160" s="224"/>
      <c r="D160" s="209" t="s">
        <v>206</v>
      </c>
      <c r="E160" s="225" t="s">
        <v>32</v>
      </c>
      <c r="F160" s="226" t="s">
        <v>273</v>
      </c>
      <c r="G160" s="224"/>
      <c r="H160" s="227">
        <v>78.575000000000003</v>
      </c>
      <c r="I160" s="228"/>
      <c r="J160" s="224"/>
      <c r="K160" s="224"/>
      <c r="L160" s="229"/>
      <c r="M160" s="230"/>
      <c r="N160" s="231"/>
      <c r="O160" s="231"/>
      <c r="P160" s="231"/>
      <c r="Q160" s="231"/>
      <c r="R160" s="231"/>
      <c r="S160" s="231"/>
      <c r="T160" s="232"/>
      <c r="AT160" s="233" t="s">
        <v>206</v>
      </c>
      <c r="AU160" s="233" t="s">
        <v>90</v>
      </c>
      <c r="AV160" s="14" t="s">
        <v>90</v>
      </c>
      <c r="AW160" s="14" t="s">
        <v>38</v>
      </c>
      <c r="AX160" s="14" t="s">
        <v>81</v>
      </c>
      <c r="AY160" s="233" t="s">
        <v>197</v>
      </c>
    </row>
    <row r="161" spans="1:65" s="15" customFormat="1" ht="10.199999999999999">
      <c r="B161" s="234"/>
      <c r="C161" s="235"/>
      <c r="D161" s="209" t="s">
        <v>206</v>
      </c>
      <c r="E161" s="236" t="s">
        <v>32</v>
      </c>
      <c r="F161" s="237" t="s">
        <v>209</v>
      </c>
      <c r="G161" s="235"/>
      <c r="H161" s="238">
        <v>572.38</v>
      </c>
      <c r="I161" s="239"/>
      <c r="J161" s="235"/>
      <c r="K161" s="235"/>
      <c r="L161" s="240"/>
      <c r="M161" s="241"/>
      <c r="N161" s="242"/>
      <c r="O161" s="242"/>
      <c r="P161" s="242"/>
      <c r="Q161" s="242"/>
      <c r="R161" s="242"/>
      <c r="S161" s="242"/>
      <c r="T161" s="243"/>
      <c r="AT161" s="244" t="s">
        <v>206</v>
      </c>
      <c r="AU161" s="244" t="s">
        <v>90</v>
      </c>
      <c r="AV161" s="15" t="s">
        <v>166</v>
      </c>
      <c r="AW161" s="15" t="s">
        <v>38</v>
      </c>
      <c r="AX161" s="15" t="s">
        <v>40</v>
      </c>
      <c r="AY161" s="244" t="s">
        <v>197</v>
      </c>
    </row>
    <row r="162" spans="1:65" s="2" customFormat="1" ht="21.75" customHeight="1">
      <c r="A162" s="37"/>
      <c r="B162" s="38"/>
      <c r="C162" s="196" t="s">
        <v>274</v>
      </c>
      <c r="D162" s="196" t="s">
        <v>199</v>
      </c>
      <c r="E162" s="197" t="s">
        <v>275</v>
      </c>
      <c r="F162" s="198" t="s">
        <v>276</v>
      </c>
      <c r="G162" s="199" t="s">
        <v>259</v>
      </c>
      <c r="H162" s="200">
        <v>171.714</v>
      </c>
      <c r="I162" s="201"/>
      <c r="J162" s="202">
        <f>ROUND(I162*H162,2)</f>
        <v>0</v>
      </c>
      <c r="K162" s="198" t="s">
        <v>202</v>
      </c>
      <c r="L162" s="42"/>
      <c r="M162" s="203" t="s">
        <v>32</v>
      </c>
      <c r="N162" s="204" t="s">
        <v>52</v>
      </c>
      <c r="O162" s="67"/>
      <c r="P162" s="205">
        <f>O162*H162</f>
        <v>0</v>
      </c>
      <c r="Q162" s="205">
        <v>0</v>
      </c>
      <c r="R162" s="205">
        <f>Q162*H162</f>
        <v>0</v>
      </c>
      <c r="S162" s="205">
        <v>0</v>
      </c>
      <c r="T162" s="206">
        <f>S162*H162</f>
        <v>0</v>
      </c>
      <c r="U162" s="37"/>
      <c r="V162" s="37"/>
      <c r="W162" s="37"/>
      <c r="X162" s="37"/>
      <c r="Y162" s="37"/>
      <c r="Z162" s="37"/>
      <c r="AA162" s="37"/>
      <c r="AB162" s="37"/>
      <c r="AC162" s="37"/>
      <c r="AD162" s="37"/>
      <c r="AE162" s="37"/>
      <c r="AR162" s="207" t="s">
        <v>166</v>
      </c>
      <c r="AT162" s="207" t="s">
        <v>199</v>
      </c>
      <c r="AU162" s="207" t="s">
        <v>90</v>
      </c>
      <c r="AY162" s="19" t="s">
        <v>197</v>
      </c>
      <c r="BE162" s="208">
        <f>IF(N162="základní",J162,0)</f>
        <v>0</v>
      </c>
      <c r="BF162" s="208">
        <f>IF(N162="snížená",J162,0)</f>
        <v>0</v>
      </c>
      <c r="BG162" s="208">
        <f>IF(N162="zákl. přenesená",J162,0)</f>
        <v>0</v>
      </c>
      <c r="BH162" s="208">
        <f>IF(N162="sníž. přenesená",J162,0)</f>
        <v>0</v>
      </c>
      <c r="BI162" s="208">
        <f>IF(N162="nulová",J162,0)</f>
        <v>0</v>
      </c>
      <c r="BJ162" s="19" t="s">
        <v>40</v>
      </c>
      <c r="BK162" s="208">
        <f>ROUND(I162*H162,2)</f>
        <v>0</v>
      </c>
      <c r="BL162" s="19" t="s">
        <v>166</v>
      </c>
      <c r="BM162" s="207" t="s">
        <v>277</v>
      </c>
    </row>
    <row r="163" spans="1:65" s="2" customFormat="1" ht="201.6">
      <c r="A163" s="37"/>
      <c r="B163" s="38"/>
      <c r="C163" s="39"/>
      <c r="D163" s="209" t="s">
        <v>204</v>
      </c>
      <c r="E163" s="39"/>
      <c r="F163" s="210" t="s">
        <v>267</v>
      </c>
      <c r="G163" s="39"/>
      <c r="H163" s="39"/>
      <c r="I163" s="119"/>
      <c r="J163" s="39"/>
      <c r="K163" s="39"/>
      <c r="L163" s="42"/>
      <c r="M163" s="211"/>
      <c r="N163" s="212"/>
      <c r="O163" s="67"/>
      <c r="P163" s="67"/>
      <c r="Q163" s="67"/>
      <c r="R163" s="67"/>
      <c r="S163" s="67"/>
      <c r="T163" s="68"/>
      <c r="U163" s="37"/>
      <c r="V163" s="37"/>
      <c r="W163" s="37"/>
      <c r="X163" s="37"/>
      <c r="Y163" s="37"/>
      <c r="Z163" s="37"/>
      <c r="AA163" s="37"/>
      <c r="AB163" s="37"/>
      <c r="AC163" s="37"/>
      <c r="AD163" s="37"/>
      <c r="AE163" s="37"/>
      <c r="AT163" s="19" t="s">
        <v>204</v>
      </c>
      <c r="AU163" s="19" t="s">
        <v>90</v>
      </c>
    </row>
    <row r="164" spans="1:65" s="14" customFormat="1" ht="10.199999999999999">
      <c r="B164" s="223"/>
      <c r="C164" s="224"/>
      <c r="D164" s="209" t="s">
        <v>206</v>
      </c>
      <c r="E164" s="225" t="s">
        <v>32</v>
      </c>
      <c r="F164" s="226" t="s">
        <v>278</v>
      </c>
      <c r="G164" s="224"/>
      <c r="H164" s="227">
        <v>171.714</v>
      </c>
      <c r="I164" s="228"/>
      <c r="J164" s="224"/>
      <c r="K164" s="224"/>
      <c r="L164" s="229"/>
      <c r="M164" s="230"/>
      <c r="N164" s="231"/>
      <c r="O164" s="231"/>
      <c r="P164" s="231"/>
      <c r="Q164" s="231"/>
      <c r="R164" s="231"/>
      <c r="S164" s="231"/>
      <c r="T164" s="232"/>
      <c r="AT164" s="233" t="s">
        <v>206</v>
      </c>
      <c r="AU164" s="233" t="s">
        <v>90</v>
      </c>
      <c r="AV164" s="14" t="s">
        <v>90</v>
      </c>
      <c r="AW164" s="14" t="s">
        <v>38</v>
      </c>
      <c r="AX164" s="14" t="s">
        <v>40</v>
      </c>
      <c r="AY164" s="233" t="s">
        <v>197</v>
      </c>
    </row>
    <row r="165" spans="1:65" s="2" customFormat="1" ht="21.75" customHeight="1">
      <c r="A165" s="37"/>
      <c r="B165" s="38"/>
      <c r="C165" s="196" t="s">
        <v>279</v>
      </c>
      <c r="D165" s="196" t="s">
        <v>199</v>
      </c>
      <c r="E165" s="197" t="s">
        <v>280</v>
      </c>
      <c r="F165" s="198" t="s">
        <v>281</v>
      </c>
      <c r="G165" s="199" t="s">
        <v>259</v>
      </c>
      <c r="H165" s="200">
        <v>32.085000000000001</v>
      </c>
      <c r="I165" s="201"/>
      <c r="J165" s="202">
        <f>ROUND(I165*H165,2)</f>
        <v>0</v>
      </c>
      <c r="K165" s="198" t="s">
        <v>202</v>
      </c>
      <c r="L165" s="42"/>
      <c r="M165" s="203" t="s">
        <v>32</v>
      </c>
      <c r="N165" s="204" t="s">
        <v>52</v>
      </c>
      <c r="O165" s="67"/>
      <c r="P165" s="205">
        <f>O165*H165</f>
        <v>0</v>
      </c>
      <c r="Q165" s="205">
        <v>0</v>
      </c>
      <c r="R165" s="205">
        <f>Q165*H165</f>
        <v>0</v>
      </c>
      <c r="S165" s="205">
        <v>0</v>
      </c>
      <c r="T165" s="206">
        <f>S165*H165</f>
        <v>0</v>
      </c>
      <c r="U165" s="37"/>
      <c r="V165" s="37"/>
      <c r="W165" s="37"/>
      <c r="X165" s="37"/>
      <c r="Y165" s="37"/>
      <c r="Z165" s="37"/>
      <c r="AA165" s="37"/>
      <c r="AB165" s="37"/>
      <c r="AC165" s="37"/>
      <c r="AD165" s="37"/>
      <c r="AE165" s="37"/>
      <c r="AR165" s="207" t="s">
        <v>166</v>
      </c>
      <c r="AT165" s="207" t="s">
        <v>199</v>
      </c>
      <c r="AU165" s="207" t="s">
        <v>90</v>
      </c>
      <c r="AY165" s="19" t="s">
        <v>197</v>
      </c>
      <c r="BE165" s="208">
        <f>IF(N165="základní",J165,0)</f>
        <v>0</v>
      </c>
      <c r="BF165" s="208">
        <f>IF(N165="snížená",J165,0)</f>
        <v>0</v>
      </c>
      <c r="BG165" s="208">
        <f>IF(N165="zákl. přenesená",J165,0)</f>
        <v>0</v>
      </c>
      <c r="BH165" s="208">
        <f>IF(N165="sníž. přenesená",J165,0)</f>
        <v>0</v>
      </c>
      <c r="BI165" s="208">
        <f>IF(N165="nulová",J165,0)</f>
        <v>0</v>
      </c>
      <c r="BJ165" s="19" t="s">
        <v>40</v>
      </c>
      <c r="BK165" s="208">
        <f>ROUND(I165*H165,2)</f>
        <v>0</v>
      </c>
      <c r="BL165" s="19" t="s">
        <v>166</v>
      </c>
      <c r="BM165" s="207" t="s">
        <v>282</v>
      </c>
    </row>
    <row r="166" spans="1:65" s="2" customFormat="1" ht="105.6">
      <c r="A166" s="37"/>
      <c r="B166" s="38"/>
      <c r="C166" s="39"/>
      <c r="D166" s="209" t="s">
        <v>204</v>
      </c>
      <c r="E166" s="39"/>
      <c r="F166" s="210" t="s">
        <v>283</v>
      </c>
      <c r="G166" s="39"/>
      <c r="H166" s="39"/>
      <c r="I166" s="119"/>
      <c r="J166" s="39"/>
      <c r="K166" s="39"/>
      <c r="L166" s="42"/>
      <c r="M166" s="211"/>
      <c r="N166" s="212"/>
      <c r="O166" s="67"/>
      <c r="P166" s="67"/>
      <c r="Q166" s="67"/>
      <c r="R166" s="67"/>
      <c r="S166" s="67"/>
      <c r="T166" s="68"/>
      <c r="U166" s="37"/>
      <c r="V166" s="37"/>
      <c r="W166" s="37"/>
      <c r="X166" s="37"/>
      <c r="Y166" s="37"/>
      <c r="Z166" s="37"/>
      <c r="AA166" s="37"/>
      <c r="AB166" s="37"/>
      <c r="AC166" s="37"/>
      <c r="AD166" s="37"/>
      <c r="AE166" s="37"/>
      <c r="AT166" s="19" t="s">
        <v>204</v>
      </c>
      <c r="AU166" s="19" t="s">
        <v>90</v>
      </c>
    </row>
    <row r="167" spans="1:65" s="2" customFormat="1" ht="19.2">
      <c r="A167" s="37"/>
      <c r="B167" s="38"/>
      <c r="C167" s="39"/>
      <c r="D167" s="209" t="s">
        <v>223</v>
      </c>
      <c r="E167" s="39"/>
      <c r="F167" s="210" t="s">
        <v>284</v>
      </c>
      <c r="G167" s="39"/>
      <c r="H167" s="39"/>
      <c r="I167" s="119"/>
      <c r="J167" s="39"/>
      <c r="K167" s="39"/>
      <c r="L167" s="42"/>
      <c r="M167" s="211"/>
      <c r="N167" s="212"/>
      <c r="O167" s="67"/>
      <c r="P167" s="67"/>
      <c r="Q167" s="67"/>
      <c r="R167" s="67"/>
      <c r="S167" s="67"/>
      <c r="T167" s="68"/>
      <c r="U167" s="37"/>
      <c r="V167" s="37"/>
      <c r="W167" s="37"/>
      <c r="X167" s="37"/>
      <c r="Y167" s="37"/>
      <c r="Z167" s="37"/>
      <c r="AA167" s="37"/>
      <c r="AB167" s="37"/>
      <c r="AC167" s="37"/>
      <c r="AD167" s="37"/>
      <c r="AE167" s="37"/>
      <c r="AT167" s="19" t="s">
        <v>223</v>
      </c>
      <c r="AU167" s="19" t="s">
        <v>90</v>
      </c>
    </row>
    <row r="168" spans="1:65" s="13" customFormat="1" ht="10.199999999999999">
      <c r="B168" s="213"/>
      <c r="C168" s="214"/>
      <c r="D168" s="209" t="s">
        <v>206</v>
      </c>
      <c r="E168" s="215" t="s">
        <v>32</v>
      </c>
      <c r="F168" s="216" t="s">
        <v>285</v>
      </c>
      <c r="G168" s="214"/>
      <c r="H168" s="215" t="s">
        <v>32</v>
      </c>
      <c r="I168" s="217"/>
      <c r="J168" s="214"/>
      <c r="K168" s="214"/>
      <c r="L168" s="218"/>
      <c r="M168" s="219"/>
      <c r="N168" s="220"/>
      <c r="O168" s="220"/>
      <c r="P168" s="220"/>
      <c r="Q168" s="220"/>
      <c r="R168" s="220"/>
      <c r="S168" s="220"/>
      <c r="T168" s="221"/>
      <c r="AT168" s="222" t="s">
        <v>206</v>
      </c>
      <c r="AU168" s="222" t="s">
        <v>90</v>
      </c>
      <c r="AV168" s="13" t="s">
        <v>40</v>
      </c>
      <c r="AW168" s="13" t="s">
        <v>38</v>
      </c>
      <c r="AX168" s="13" t="s">
        <v>81</v>
      </c>
      <c r="AY168" s="222" t="s">
        <v>197</v>
      </c>
    </row>
    <row r="169" spans="1:65" s="13" customFormat="1" ht="10.199999999999999">
      <c r="B169" s="213"/>
      <c r="C169" s="214"/>
      <c r="D169" s="209" t="s">
        <v>206</v>
      </c>
      <c r="E169" s="215" t="s">
        <v>32</v>
      </c>
      <c r="F169" s="216" t="s">
        <v>207</v>
      </c>
      <c r="G169" s="214"/>
      <c r="H169" s="215" t="s">
        <v>32</v>
      </c>
      <c r="I169" s="217"/>
      <c r="J169" s="214"/>
      <c r="K169" s="214"/>
      <c r="L169" s="218"/>
      <c r="M169" s="219"/>
      <c r="N169" s="220"/>
      <c r="O169" s="220"/>
      <c r="P169" s="220"/>
      <c r="Q169" s="220"/>
      <c r="R169" s="220"/>
      <c r="S169" s="220"/>
      <c r="T169" s="221"/>
      <c r="AT169" s="222" t="s">
        <v>206</v>
      </c>
      <c r="AU169" s="222" t="s">
        <v>90</v>
      </c>
      <c r="AV169" s="13" t="s">
        <v>40</v>
      </c>
      <c r="AW169" s="13" t="s">
        <v>38</v>
      </c>
      <c r="AX169" s="13" t="s">
        <v>81</v>
      </c>
      <c r="AY169" s="222" t="s">
        <v>197</v>
      </c>
    </row>
    <row r="170" spans="1:65" s="13" customFormat="1" ht="10.199999999999999">
      <c r="B170" s="213"/>
      <c r="C170" s="214"/>
      <c r="D170" s="209" t="s">
        <v>206</v>
      </c>
      <c r="E170" s="215" t="s">
        <v>32</v>
      </c>
      <c r="F170" s="216" t="s">
        <v>270</v>
      </c>
      <c r="G170" s="214"/>
      <c r="H170" s="215" t="s">
        <v>32</v>
      </c>
      <c r="I170" s="217"/>
      <c r="J170" s="214"/>
      <c r="K170" s="214"/>
      <c r="L170" s="218"/>
      <c r="M170" s="219"/>
      <c r="N170" s="220"/>
      <c r="O170" s="220"/>
      <c r="P170" s="220"/>
      <c r="Q170" s="220"/>
      <c r="R170" s="220"/>
      <c r="S170" s="220"/>
      <c r="T170" s="221"/>
      <c r="AT170" s="222" t="s">
        <v>206</v>
      </c>
      <c r="AU170" s="222" t="s">
        <v>90</v>
      </c>
      <c r="AV170" s="13" t="s">
        <v>40</v>
      </c>
      <c r="AW170" s="13" t="s">
        <v>38</v>
      </c>
      <c r="AX170" s="13" t="s">
        <v>81</v>
      </c>
      <c r="AY170" s="222" t="s">
        <v>197</v>
      </c>
    </row>
    <row r="171" spans="1:65" s="14" customFormat="1" ht="10.199999999999999">
      <c r="B171" s="223"/>
      <c r="C171" s="224"/>
      <c r="D171" s="209" t="s">
        <v>206</v>
      </c>
      <c r="E171" s="225" t="s">
        <v>32</v>
      </c>
      <c r="F171" s="226" t="s">
        <v>286</v>
      </c>
      <c r="G171" s="224"/>
      <c r="H171" s="227">
        <v>32.085000000000001</v>
      </c>
      <c r="I171" s="228"/>
      <c r="J171" s="224"/>
      <c r="K171" s="224"/>
      <c r="L171" s="229"/>
      <c r="M171" s="230"/>
      <c r="N171" s="231"/>
      <c r="O171" s="231"/>
      <c r="P171" s="231"/>
      <c r="Q171" s="231"/>
      <c r="R171" s="231"/>
      <c r="S171" s="231"/>
      <c r="T171" s="232"/>
      <c r="AT171" s="233" t="s">
        <v>206</v>
      </c>
      <c r="AU171" s="233" t="s">
        <v>90</v>
      </c>
      <c r="AV171" s="14" t="s">
        <v>90</v>
      </c>
      <c r="AW171" s="14" t="s">
        <v>38</v>
      </c>
      <c r="AX171" s="14" t="s">
        <v>81</v>
      </c>
      <c r="AY171" s="233" t="s">
        <v>197</v>
      </c>
    </row>
    <row r="172" spans="1:65" s="15" customFormat="1" ht="10.199999999999999">
      <c r="B172" s="234"/>
      <c r="C172" s="235"/>
      <c r="D172" s="209" t="s">
        <v>206</v>
      </c>
      <c r="E172" s="236" t="s">
        <v>32</v>
      </c>
      <c r="F172" s="237" t="s">
        <v>209</v>
      </c>
      <c r="G172" s="235"/>
      <c r="H172" s="238">
        <v>32.085000000000001</v>
      </c>
      <c r="I172" s="239"/>
      <c r="J172" s="235"/>
      <c r="K172" s="235"/>
      <c r="L172" s="240"/>
      <c r="M172" s="241"/>
      <c r="N172" s="242"/>
      <c r="O172" s="242"/>
      <c r="P172" s="242"/>
      <c r="Q172" s="242"/>
      <c r="R172" s="242"/>
      <c r="S172" s="242"/>
      <c r="T172" s="243"/>
      <c r="AT172" s="244" t="s">
        <v>206</v>
      </c>
      <c r="AU172" s="244" t="s">
        <v>90</v>
      </c>
      <c r="AV172" s="15" t="s">
        <v>166</v>
      </c>
      <c r="AW172" s="15" t="s">
        <v>38</v>
      </c>
      <c r="AX172" s="15" t="s">
        <v>40</v>
      </c>
      <c r="AY172" s="244" t="s">
        <v>197</v>
      </c>
    </row>
    <row r="173" spans="1:65" s="2" customFormat="1" ht="21.75" customHeight="1">
      <c r="A173" s="37"/>
      <c r="B173" s="38"/>
      <c r="C173" s="196" t="s">
        <v>8</v>
      </c>
      <c r="D173" s="196" t="s">
        <v>199</v>
      </c>
      <c r="E173" s="197" t="s">
        <v>287</v>
      </c>
      <c r="F173" s="198" t="s">
        <v>288</v>
      </c>
      <c r="G173" s="199" t="s">
        <v>259</v>
      </c>
      <c r="H173" s="200">
        <v>9.6259999999999994</v>
      </c>
      <c r="I173" s="201"/>
      <c r="J173" s="202">
        <f>ROUND(I173*H173,2)</f>
        <v>0</v>
      </c>
      <c r="K173" s="198" t="s">
        <v>202</v>
      </c>
      <c r="L173" s="42"/>
      <c r="M173" s="203" t="s">
        <v>32</v>
      </c>
      <c r="N173" s="204" t="s">
        <v>52</v>
      </c>
      <c r="O173" s="67"/>
      <c r="P173" s="205">
        <f>O173*H173</f>
        <v>0</v>
      </c>
      <c r="Q173" s="205">
        <v>0</v>
      </c>
      <c r="R173" s="205">
        <f>Q173*H173</f>
        <v>0</v>
      </c>
      <c r="S173" s="205">
        <v>0</v>
      </c>
      <c r="T173" s="206">
        <f>S173*H173</f>
        <v>0</v>
      </c>
      <c r="U173" s="37"/>
      <c r="V173" s="37"/>
      <c r="W173" s="37"/>
      <c r="X173" s="37"/>
      <c r="Y173" s="37"/>
      <c r="Z173" s="37"/>
      <c r="AA173" s="37"/>
      <c r="AB173" s="37"/>
      <c r="AC173" s="37"/>
      <c r="AD173" s="37"/>
      <c r="AE173" s="37"/>
      <c r="AR173" s="207" t="s">
        <v>166</v>
      </c>
      <c r="AT173" s="207" t="s">
        <v>199</v>
      </c>
      <c r="AU173" s="207" t="s">
        <v>90</v>
      </c>
      <c r="AY173" s="19" t="s">
        <v>197</v>
      </c>
      <c r="BE173" s="208">
        <f>IF(N173="základní",J173,0)</f>
        <v>0</v>
      </c>
      <c r="BF173" s="208">
        <f>IF(N173="snížená",J173,0)</f>
        <v>0</v>
      </c>
      <c r="BG173" s="208">
        <f>IF(N173="zákl. přenesená",J173,0)</f>
        <v>0</v>
      </c>
      <c r="BH173" s="208">
        <f>IF(N173="sníž. přenesená",J173,0)</f>
        <v>0</v>
      </c>
      <c r="BI173" s="208">
        <f>IF(N173="nulová",J173,0)</f>
        <v>0</v>
      </c>
      <c r="BJ173" s="19" t="s">
        <v>40</v>
      </c>
      <c r="BK173" s="208">
        <f>ROUND(I173*H173,2)</f>
        <v>0</v>
      </c>
      <c r="BL173" s="19" t="s">
        <v>166</v>
      </c>
      <c r="BM173" s="207" t="s">
        <v>289</v>
      </c>
    </row>
    <row r="174" spans="1:65" s="2" customFormat="1" ht="105.6">
      <c r="A174" s="37"/>
      <c r="B174" s="38"/>
      <c r="C174" s="39"/>
      <c r="D174" s="209" t="s">
        <v>204</v>
      </c>
      <c r="E174" s="39"/>
      <c r="F174" s="210" t="s">
        <v>283</v>
      </c>
      <c r="G174" s="39"/>
      <c r="H174" s="39"/>
      <c r="I174" s="119"/>
      <c r="J174" s="39"/>
      <c r="K174" s="39"/>
      <c r="L174" s="42"/>
      <c r="M174" s="211"/>
      <c r="N174" s="212"/>
      <c r="O174" s="67"/>
      <c r="P174" s="67"/>
      <c r="Q174" s="67"/>
      <c r="R174" s="67"/>
      <c r="S174" s="67"/>
      <c r="T174" s="68"/>
      <c r="U174" s="37"/>
      <c r="V174" s="37"/>
      <c r="W174" s="37"/>
      <c r="X174" s="37"/>
      <c r="Y174" s="37"/>
      <c r="Z174" s="37"/>
      <c r="AA174" s="37"/>
      <c r="AB174" s="37"/>
      <c r="AC174" s="37"/>
      <c r="AD174" s="37"/>
      <c r="AE174" s="37"/>
      <c r="AT174" s="19" t="s">
        <v>204</v>
      </c>
      <c r="AU174" s="19" t="s">
        <v>90</v>
      </c>
    </row>
    <row r="175" spans="1:65" s="14" customFormat="1" ht="10.199999999999999">
      <c r="B175" s="223"/>
      <c r="C175" s="224"/>
      <c r="D175" s="209" t="s">
        <v>206</v>
      </c>
      <c r="E175" s="225" t="s">
        <v>32</v>
      </c>
      <c r="F175" s="226" t="s">
        <v>290</v>
      </c>
      <c r="G175" s="224"/>
      <c r="H175" s="227">
        <v>9.6259999999999994</v>
      </c>
      <c r="I175" s="228"/>
      <c r="J175" s="224"/>
      <c r="K175" s="224"/>
      <c r="L175" s="229"/>
      <c r="M175" s="230"/>
      <c r="N175" s="231"/>
      <c r="O175" s="231"/>
      <c r="P175" s="231"/>
      <c r="Q175" s="231"/>
      <c r="R175" s="231"/>
      <c r="S175" s="231"/>
      <c r="T175" s="232"/>
      <c r="AT175" s="233" t="s">
        <v>206</v>
      </c>
      <c r="AU175" s="233" t="s">
        <v>90</v>
      </c>
      <c r="AV175" s="14" t="s">
        <v>90</v>
      </c>
      <c r="AW175" s="14" t="s">
        <v>38</v>
      </c>
      <c r="AX175" s="14" t="s">
        <v>40</v>
      </c>
      <c r="AY175" s="233" t="s">
        <v>197</v>
      </c>
    </row>
    <row r="176" spans="1:65" s="2" customFormat="1" ht="21.75" customHeight="1">
      <c r="A176" s="37"/>
      <c r="B176" s="38"/>
      <c r="C176" s="196" t="s">
        <v>291</v>
      </c>
      <c r="D176" s="196" t="s">
        <v>199</v>
      </c>
      <c r="E176" s="197" t="s">
        <v>292</v>
      </c>
      <c r="F176" s="198" t="s">
        <v>293</v>
      </c>
      <c r="G176" s="199" t="s">
        <v>259</v>
      </c>
      <c r="H176" s="200">
        <v>22.82</v>
      </c>
      <c r="I176" s="201"/>
      <c r="J176" s="202">
        <f>ROUND(I176*H176,2)</f>
        <v>0</v>
      </c>
      <c r="K176" s="198" t="s">
        <v>202</v>
      </c>
      <c r="L176" s="42"/>
      <c r="M176" s="203" t="s">
        <v>32</v>
      </c>
      <c r="N176" s="204" t="s">
        <v>52</v>
      </c>
      <c r="O176" s="67"/>
      <c r="P176" s="205">
        <f>O176*H176</f>
        <v>0</v>
      </c>
      <c r="Q176" s="205">
        <v>0</v>
      </c>
      <c r="R176" s="205">
        <f>Q176*H176</f>
        <v>0</v>
      </c>
      <c r="S176" s="205">
        <v>0</v>
      </c>
      <c r="T176" s="206">
        <f>S176*H176</f>
        <v>0</v>
      </c>
      <c r="U176" s="37"/>
      <c r="V176" s="37"/>
      <c r="W176" s="37"/>
      <c r="X176" s="37"/>
      <c r="Y176" s="37"/>
      <c r="Z176" s="37"/>
      <c r="AA176" s="37"/>
      <c r="AB176" s="37"/>
      <c r="AC176" s="37"/>
      <c r="AD176" s="37"/>
      <c r="AE176" s="37"/>
      <c r="AR176" s="207" t="s">
        <v>166</v>
      </c>
      <c r="AT176" s="207" t="s">
        <v>199</v>
      </c>
      <c r="AU176" s="207" t="s">
        <v>90</v>
      </c>
      <c r="AY176" s="19" t="s">
        <v>197</v>
      </c>
      <c r="BE176" s="208">
        <f>IF(N176="základní",J176,0)</f>
        <v>0</v>
      </c>
      <c r="BF176" s="208">
        <f>IF(N176="snížená",J176,0)</f>
        <v>0</v>
      </c>
      <c r="BG176" s="208">
        <f>IF(N176="zákl. přenesená",J176,0)</f>
        <v>0</v>
      </c>
      <c r="BH176" s="208">
        <f>IF(N176="sníž. přenesená",J176,0)</f>
        <v>0</v>
      </c>
      <c r="BI176" s="208">
        <f>IF(N176="nulová",J176,0)</f>
        <v>0</v>
      </c>
      <c r="BJ176" s="19" t="s">
        <v>40</v>
      </c>
      <c r="BK176" s="208">
        <f>ROUND(I176*H176,2)</f>
        <v>0</v>
      </c>
      <c r="BL176" s="19" t="s">
        <v>166</v>
      </c>
      <c r="BM176" s="207" t="s">
        <v>294</v>
      </c>
    </row>
    <row r="177" spans="1:65" s="2" customFormat="1" ht="153.6">
      <c r="A177" s="37"/>
      <c r="B177" s="38"/>
      <c r="C177" s="39"/>
      <c r="D177" s="209" t="s">
        <v>204</v>
      </c>
      <c r="E177" s="39"/>
      <c r="F177" s="210" t="s">
        <v>295</v>
      </c>
      <c r="G177" s="39"/>
      <c r="H177" s="39"/>
      <c r="I177" s="119"/>
      <c r="J177" s="39"/>
      <c r="K177" s="39"/>
      <c r="L177" s="42"/>
      <c r="M177" s="211"/>
      <c r="N177" s="212"/>
      <c r="O177" s="67"/>
      <c r="P177" s="67"/>
      <c r="Q177" s="67"/>
      <c r="R177" s="67"/>
      <c r="S177" s="67"/>
      <c r="T177" s="68"/>
      <c r="U177" s="37"/>
      <c r="V177" s="37"/>
      <c r="W177" s="37"/>
      <c r="X177" s="37"/>
      <c r="Y177" s="37"/>
      <c r="Z177" s="37"/>
      <c r="AA177" s="37"/>
      <c r="AB177" s="37"/>
      <c r="AC177" s="37"/>
      <c r="AD177" s="37"/>
      <c r="AE177" s="37"/>
      <c r="AT177" s="19" t="s">
        <v>204</v>
      </c>
      <c r="AU177" s="19" t="s">
        <v>90</v>
      </c>
    </row>
    <row r="178" spans="1:65" s="2" customFormat="1" ht="19.2">
      <c r="A178" s="37"/>
      <c r="B178" s="38"/>
      <c r="C178" s="39"/>
      <c r="D178" s="209" t="s">
        <v>223</v>
      </c>
      <c r="E178" s="39"/>
      <c r="F178" s="210" t="s">
        <v>284</v>
      </c>
      <c r="G178" s="39"/>
      <c r="H178" s="39"/>
      <c r="I178" s="119"/>
      <c r="J178" s="39"/>
      <c r="K178" s="39"/>
      <c r="L178" s="42"/>
      <c r="M178" s="211"/>
      <c r="N178" s="212"/>
      <c r="O178" s="67"/>
      <c r="P178" s="67"/>
      <c r="Q178" s="67"/>
      <c r="R178" s="67"/>
      <c r="S178" s="67"/>
      <c r="T178" s="68"/>
      <c r="U178" s="37"/>
      <c r="V178" s="37"/>
      <c r="W178" s="37"/>
      <c r="X178" s="37"/>
      <c r="Y178" s="37"/>
      <c r="Z178" s="37"/>
      <c r="AA178" s="37"/>
      <c r="AB178" s="37"/>
      <c r="AC178" s="37"/>
      <c r="AD178" s="37"/>
      <c r="AE178" s="37"/>
      <c r="AT178" s="19" t="s">
        <v>223</v>
      </c>
      <c r="AU178" s="19" t="s">
        <v>90</v>
      </c>
    </row>
    <row r="179" spans="1:65" s="13" customFormat="1" ht="10.199999999999999">
      <c r="B179" s="213"/>
      <c r="C179" s="214"/>
      <c r="D179" s="209" t="s">
        <v>206</v>
      </c>
      <c r="E179" s="215" t="s">
        <v>32</v>
      </c>
      <c r="F179" s="216" t="s">
        <v>285</v>
      </c>
      <c r="G179" s="214"/>
      <c r="H179" s="215" t="s">
        <v>32</v>
      </c>
      <c r="I179" s="217"/>
      <c r="J179" s="214"/>
      <c r="K179" s="214"/>
      <c r="L179" s="218"/>
      <c r="M179" s="219"/>
      <c r="N179" s="220"/>
      <c r="O179" s="220"/>
      <c r="P179" s="220"/>
      <c r="Q179" s="220"/>
      <c r="R179" s="220"/>
      <c r="S179" s="220"/>
      <c r="T179" s="221"/>
      <c r="AT179" s="222" t="s">
        <v>206</v>
      </c>
      <c r="AU179" s="222" t="s">
        <v>90</v>
      </c>
      <c r="AV179" s="13" t="s">
        <v>40</v>
      </c>
      <c r="AW179" s="13" t="s">
        <v>38</v>
      </c>
      <c r="AX179" s="13" t="s">
        <v>81</v>
      </c>
      <c r="AY179" s="222" t="s">
        <v>197</v>
      </c>
    </row>
    <row r="180" spans="1:65" s="13" customFormat="1" ht="10.199999999999999">
      <c r="B180" s="213"/>
      <c r="C180" s="214"/>
      <c r="D180" s="209" t="s">
        <v>206</v>
      </c>
      <c r="E180" s="215" t="s">
        <v>32</v>
      </c>
      <c r="F180" s="216" t="s">
        <v>207</v>
      </c>
      <c r="G180" s="214"/>
      <c r="H180" s="215" t="s">
        <v>32</v>
      </c>
      <c r="I180" s="217"/>
      <c r="J180" s="214"/>
      <c r="K180" s="214"/>
      <c r="L180" s="218"/>
      <c r="M180" s="219"/>
      <c r="N180" s="220"/>
      <c r="O180" s="220"/>
      <c r="P180" s="220"/>
      <c r="Q180" s="220"/>
      <c r="R180" s="220"/>
      <c r="S180" s="220"/>
      <c r="T180" s="221"/>
      <c r="AT180" s="222" t="s">
        <v>206</v>
      </c>
      <c r="AU180" s="222" t="s">
        <v>90</v>
      </c>
      <c r="AV180" s="13" t="s">
        <v>40</v>
      </c>
      <c r="AW180" s="13" t="s">
        <v>38</v>
      </c>
      <c r="AX180" s="13" t="s">
        <v>81</v>
      </c>
      <c r="AY180" s="222" t="s">
        <v>197</v>
      </c>
    </row>
    <row r="181" spans="1:65" s="13" customFormat="1" ht="10.199999999999999">
      <c r="B181" s="213"/>
      <c r="C181" s="214"/>
      <c r="D181" s="209" t="s">
        <v>206</v>
      </c>
      <c r="E181" s="215" t="s">
        <v>32</v>
      </c>
      <c r="F181" s="216" t="s">
        <v>270</v>
      </c>
      <c r="G181" s="214"/>
      <c r="H181" s="215" t="s">
        <v>32</v>
      </c>
      <c r="I181" s="217"/>
      <c r="J181" s="214"/>
      <c r="K181" s="214"/>
      <c r="L181" s="218"/>
      <c r="M181" s="219"/>
      <c r="N181" s="220"/>
      <c r="O181" s="220"/>
      <c r="P181" s="220"/>
      <c r="Q181" s="220"/>
      <c r="R181" s="220"/>
      <c r="S181" s="220"/>
      <c r="T181" s="221"/>
      <c r="AT181" s="222" t="s">
        <v>206</v>
      </c>
      <c r="AU181" s="222" t="s">
        <v>90</v>
      </c>
      <c r="AV181" s="13" t="s">
        <v>40</v>
      </c>
      <c r="AW181" s="13" t="s">
        <v>38</v>
      </c>
      <c r="AX181" s="13" t="s">
        <v>81</v>
      </c>
      <c r="AY181" s="222" t="s">
        <v>197</v>
      </c>
    </row>
    <row r="182" spans="1:65" s="14" customFormat="1" ht="10.199999999999999">
      <c r="B182" s="223"/>
      <c r="C182" s="224"/>
      <c r="D182" s="209" t="s">
        <v>206</v>
      </c>
      <c r="E182" s="225" t="s">
        <v>32</v>
      </c>
      <c r="F182" s="226" t="s">
        <v>296</v>
      </c>
      <c r="G182" s="224"/>
      <c r="H182" s="227">
        <v>22.82</v>
      </c>
      <c r="I182" s="228"/>
      <c r="J182" s="224"/>
      <c r="K182" s="224"/>
      <c r="L182" s="229"/>
      <c r="M182" s="230"/>
      <c r="N182" s="231"/>
      <c r="O182" s="231"/>
      <c r="P182" s="231"/>
      <c r="Q182" s="231"/>
      <c r="R182" s="231"/>
      <c r="S182" s="231"/>
      <c r="T182" s="232"/>
      <c r="AT182" s="233" t="s">
        <v>206</v>
      </c>
      <c r="AU182" s="233" t="s">
        <v>90</v>
      </c>
      <c r="AV182" s="14" t="s">
        <v>90</v>
      </c>
      <c r="AW182" s="14" t="s">
        <v>38</v>
      </c>
      <c r="AX182" s="14" t="s">
        <v>81</v>
      </c>
      <c r="AY182" s="233" t="s">
        <v>197</v>
      </c>
    </row>
    <row r="183" spans="1:65" s="15" customFormat="1" ht="10.199999999999999">
      <c r="B183" s="234"/>
      <c r="C183" s="235"/>
      <c r="D183" s="209" t="s">
        <v>206</v>
      </c>
      <c r="E183" s="236" t="s">
        <v>32</v>
      </c>
      <c r="F183" s="237" t="s">
        <v>209</v>
      </c>
      <c r="G183" s="235"/>
      <c r="H183" s="238">
        <v>22.82</v>
      </c>
      <c r="I183" s="239"/>
      <c r="J183" s="235"/>
      <c r="K183" s="235"/>
      <c r="L183" s="240"/>
      <c r="M183" s="241"/>
      <c r="N183" s="242"/>
      <c r="O183" s="242"/>
      <c r="P183" s="242"/>
      <c r="Q183" s="242"/>
      <c r="R183" s="242"/>
      <c r="S183" s="242"/>
      <c r="T183" s="243"/>
      <c r="AT183" s="244" t="s">
        <v>206</v>
      </c>
      <c r="AU183" s="244" t="s">
        <v>90</v>
      </c>
      <c r="AV183" s="15" t="s">
        <v>166</v>
      </c>
      <c r="AW183" s="15" t="s">
        <v>38</v>
      </c>
      <c r="AX183" s="15" t="s">
        <v>40</v>
      </c>
      <c r="AY183" s="244" t="s">
        <v>197</v>
      </c>
    </row>
    <row r="184" spans="1:65" s="2" customFormat="1" ht="21.75" customHeight="1">
      <c r="A184" s="37"/>
      <c r="B184" s="38"/>
      <c r="C184" s="196" t="s">
        <v>297</v>
      </c>
      <c r="D184" s="196" t="s">
        <v>199</v>
      </c>
      <c r="E184" s="197" t="s">
        <v>298</v>
      </c>
      <c r="F184" s="198" t="s">
        <v>299</v>
      </c>
      <c r="G184" s="199" t="s">
        <v>259</v>
      </c>
      <c r="H184" s="200">
        <v>6.8460000000000001</v>
      </c>
      <c r="I184" s="201"/>
      <c r="J184" s="202">
        <f>ROUND(I184*H184,2)</f>
        <v>0</v>
      </c>
      <c r="K184" s="198" t="s">
        <v>202</v>
      </c>
      <c r="L184" s="42"/>
      <c r="M184" s="203" t="s">
        <v>32</v>
      </c>
      <c r="N184" s="204" t="s">
        <v>52</v>
      </c>
      <c r="O184" s="67"/>
      <c r="P184" s="205">
        <f>O184*H184</f>
        <v>0</v>
      </c>
      <c r="Q184" s="205">
        <v>0</v>
      </c>
      <c r="R184" s="205">
        <f>Q184*H184</f>
        <v>0</v>
      </c>
      <c r="S184" s="205">
        <v>0</v>
      </c>
      <c r="T184" s="206">
        <f>S184*H184</f>
        <v>0</v>
      </c>
      <c r="U184" s="37"/>
      <c r="V184" s="37"/>
      <c r="W184" s="37"/>
      <c r="X184" s="37"/>
      <c r="Y184" s="37"/>
      <c r="Z184" s="37"/>
      <c r="AA184" s="37"/>
      <c r="AB184" s="37"/>
      <c r="AC184" s="37"/>
      <c r="AD184" s="37"/>
      <c r="AE184" s="37"/>
      <c r="AR184" s="207" t="s">
        <v>166</v>
      </c>
      <c r="AT184" s="207" t="s">
        <v>199</v>
      </c>
      <c r="AU184" s="207" t="s">
        <v>90</v>
      </c>
      <c r="AY184" s="19" t="s">
        <v>197</v>
      </c>
      <c r="BE184" s="208">
        <f>IF(N184="základní",J184,0)</f>
        <v>0</v>
      </c>
      <c r="BF184" s="208">
        <f>IF(N184="snížená",J184,0)</f>
        <v>0</v>
      </c>
      <c r="BG184" s="208">
        <f>IF(N184="zákl. přenesená",J184,0)</f>
        <v>0</v>
      </c>
      <c r="BH184" s="208">
        <f>IF(N184="sníž. přenesená",J184,0)</f>
        <v>0</v>
      </c>
      <c r="BI184" s="208">
        <f>IF(N184="nulová",J184,0)</f>
        <v>0</v>
      </c>
      <c r="BJ184" s="19" t="s">
        <v>40</v>
      </c>
      <c r="BK184" s="208">
        <f>ROUND(I184*H184,2)</f>
        <v>0</v>
      </c>
      <c r="BL184" s="19" t="s">
        <v>166</v>
      </c>
      <c r="BM184" s="207" t="s">
        <v>300</v>
      </c>
    </row>
    <row r="185" spans="1:65" s="2" customFormat="1" ht="153.6">
      <c r="A185" s="37"/>
      <c r="B185" s="38"/>
      <c r="C185" s="39"/>
      <c r="D185" s="209" t="s">
        <v>204</v>
      </c>
      <c r="E185" s="39"/>
      <c r="F185" s="210" t="s">
        <v>295</v>
      </c>
      <c r="G185" s="39"/>
      <c r="H185" s="39"/>
      <c r="I185" s="119"/>
      <c r="J185" s="39"/>
      <c r="K185" s="39"/>
      <c r="L185" s="42"/>
      <c r="M185" s="211"/>
      <c r="N185" s="212"/>
      <c r="O185" s="67"/>
      <c r="P185" s="67"/>
      <c r="Q185" s="67"/>
      <c r="R185" s="67"/>
      <c r="S185" s="67"/>
      <c r="T185" s="68"/>
      <c r="U185" s="37"/>
      <c r="V185" s="37"/>
      <c r="W185" s="37"/>
      <c r="X185" s="37"/>
      <c r="Y185" s="37"/>
      <c r="Z185" s="37"/>
      <c r="AA185" s="37"/>
      <c r="AB185" s="37"/>
      <c r="AC185" s="37"/>
      <c r="AD185" s="37"/>
      <c r="AE185" s="37"/>
      <c r="AT185" s="19" t="s">
        <v>204</v>
      </c>
      <c r="AU185" s="19" t="s">
        <v>90</v>
      </c>
    </row>
    <row r="186" spans="1:65" s="14" customFormat="1" ht="10.199999999999999">
      <c r="B186" s="223"/>
      <c r="C186" s="224"/>
      <c r="D186" s="209" t="s">
        <v>206</v>
      </c>
      <c r="E186" s="225" t="s">
        <v>32</v>
      </c>
      <c r="F186" s="226" t="s">
        <v>301</v>
      </c>
      <c r="G186" s="224"/>
      <c r="H186" s="227">
        <v>6.8460000000000001</v>
      </c>
      <c r="I186" s="228"/>
      <c r="J186" s="224"/>
      <c r="K186" s="224"/>
      <c r="L186" s="229"/>
      <c r="M186" s="230"/>
      <c r="N186" s="231"/>
      <c r="O186" s="231"/>
      <c r="P186" s="231"/>
      <c r="Q186" s="231"/>
      <c r="R186" s="231"/>
      <c r="S186" s="231"/>
      <c r="T186" s="232"/>
      <c r="AT186" s="233" t="s">
        <v>206</v>
      </c>
      <c r="AU186" s="233" t="s">
        <v>90</v>
      </c>
      <c r="AV186" s="14" t="s">
        <v>90</v>
      </c>
      <c r="AW186" s="14" t="s">
        <v>38</v>
      </c>
      <c r="AX186" s="14" t="s">
        <v>40</v>
      </c>
      <c r="AY186" s="233" t="s">
        <v>197</v>
      </c>
    </row>
    <row r="187" spans="1:65" s="2" customFormat="1" ht="21.75" customHeight="1">
      <c r="A187" s="37"/>
      <c r="B187" s="38"/>
      <c r="C187" s="196" t="s">
        <v>302</v>
      </c>
      <c r="D187" s="196" t="s">
        <v>199</v>
      </c>
      <c r="E187" s="197" t="s">
        <v>303</v>
      </c>
      <c r="F187" s="198" t="s">
        <v>304</v>
      </c>
      <c r="G187" s="199" t="s">
        <v>127</v>
      </c>
      <c r="H187" s="200">
        <v>45.64</v>
      </c>
      <c r="I187" s="201"/>
      <c r="J187" s="202">
        <f>ROUND(I187*H187,2)</f>
        <v>0</v>
      </c>
      <c r="K187" s="198" t="s">
        <v>202</v>
      </c>
      <c r="L187" s="42"/>
      <c r="M187" s="203" t="s">
        <v>32</v>
      </c>
      <c r="N187" s="204" t="s">
        <v>52</v>
      </c>
      <c r="O187" s="67"/>
      <c r="P187" s="205">
        <f>O187*H187</f>
        <v>0</v>
      </c>
      <c r="Q187" s="205">
        <v>5.8E-4</v>
      </c>
      <c r="R187" s="205">
        <f>Q187*H187</f>
        <v>2.64712E-2</v>
      </c>
      <c r="S187" s="205">
        <v>0</v>
      </c>
      <c r="T187" s="206">
        <f>S187*H187</f>
        <v>0</v>
      </c>
      <c r="U187" s="37"/>
      <c r="V187" s="37"/>
      <c r="W187" s="37"/>
      <c r="X187" s="37"/>
      <c r="Y187" s="37"/>
      <c r="Z187" s="37"/>
      <c r="AA187" s="37"/>
      <c r="AB187" s="37"/>
      <c r="AC187" s="37"/>
      <c r="AD187" s="37"/>
      <c r="AE187" s="37"/>
      <c r="AR187" s="207" t="s">
        <v>166</v>
      </c>
      <c r="AT187" s="207" t="s">
        <v>199</v>
      </c>
      <c r="AU187" s="207" t="s">
        <v>90</v>
      </c>
      <c r="AY187" s="19" t="s">
        <v>197</v>
      </c>
      <c r="BE187" s="208">
        <f>IF(N187="základní",J187,0)</f>
        <v>0</v>
      </c>
      <c r="BF187" s="208">
        <f>IF(N187="snížená",J187,0)</f>
        <v>0</v>
      </c>
      <c r="BG187" s="208">
        <f>IF(N187="zákl. přenesená",J187,0)</f>
        <v>0</v>
      </c>
      <c r="BH187" s="208">
        <f>IF(N187="sníž. přenesená",J187,0)</f>
        <v>0</v>
      </c>
      <c r="BI187" s="208">
        <f>IF(N187="nulová",J187,0)</f>
        <v>0</v>
      </c>
      <c r="BJ187" s="19" t="s">
        <v>40</v>
      </c>
      <c r="BK187" s="208">
        <f>ROUND(I187*H187,2)</f>
        <v>0</v>
      </c>
      <c r="BL187" s="19" t="s">
        <v>166</v>
      </c>
      <c r="BM187" s="207" t="s">
        <v>305</v>
      </c>
    </row>
    <row r="188" spans="1:65" s="2" customFormat="1" ht="28.8">
      <c r="A188" s="37"/>
      <c r="B188" s="38"/>
      <c r="C188" s="39"/>
      <c r="D188" s="209" t="s">
        <v>204</v>
      </c>
      <c r="E188" s="39"/>
      <c r="F188" s="210" t="s">
        <v>306</v>
      </c>
      <c r="G188" s="39"/>
      <c r="H188" s="39"/>
      <c r="I188" s="119"/>
      <c r="J188" s="39"/>
      <c r="K188" s="39"/>
      <c r="L188" s="42"/>
      <c r="M188" s="211"/>
      <c r="N188" s="212"/>
      <c r="O188" s="67"/>
      <c r="P188" s="67"/>
      <c r="Q188" s="67"/>
      <c r="R188" s="67"/>
      <c r="S188" s="67"/>
      <c r="T188" s="68"/>
      <c r="U188" s="37"/>
      <c r="V188" s="37"/>
      <c r="W188" s="37"/>
      <c r="X188" s="37"/>
      <c r="Y188" s="37"/>
      <c r="Z188" s="37"/>
      <c r="AA188" s="37"/>
      <c r="AB188" s="37"/>
      <c r="AC188" s="37"/>
      <c r="AD188" s="37"/>
      <c r="AE188" s="37"/>
      <c r="AT188" s="19" t="s">
        <v>204</v>
      </c>
      <c r="AU188" s="19" t="s">
        <v>90</v>
      </c>
    </row>
    <row r="189" spans="1:65" s="13" customFormat="1" ht="10.199999999999999">
      <c r="B189" s="213"/>
      <c r="C189" s="214"/>
      <c r="D189" s="209" t="s">
        <v>206</v>
      </c>
      <c r="E189" s="215" t="s">
        <v>32</v>
      </c>
      <c r="F189" s="216" t="s">
        <v>285</v>
      </c>
      <c r="G189" s="214"/>
      <c r="H189" s="215" t="s">
        <v>32</v>
      </c>
      <c r="I189" s="217"/>
      <c r="J189" s="214"/>
      <c r="K189" s="214"/>
      <c r="L189" s="218"/>
      <c r="M189" s="219"/>
      <c r="N189" s="220"/>
      <c r="O189" s="220"/>
      <c r="P189" s="220"/>
      <c r="Q189" s="220"/>
      <c r="R189" s="220"/>
      <c r="S189" s="220"/>
      <c r="T189" s="221"/>
      <c r="AT189" s="222" t="s">
        <v>206</v>
      </c>
      <c r="AU189" s="222" t="s">
        <v>90</v>
      </c>
      <c r="AV189" s="13" t="s">
        <v>40</v>
      </c>
      <c r="AW189" s="13" t="s">
        <v>38</v>
      </c>
      <c r="AX189" s="13" t="s">
        <v>81</v>
      </c>
      <c r="AY189" s="222" t="s">
        <v>197</v>
      </c>
    </row>
    <row r="190" spans="1:65" s="13" customFormat="1" ht="10.199999999999999">
      <c r="B190" s="213"/>
      <c r="C190" s="214"/>
      <c r="D190" s="209" t="s">
        <v>206</v>
      </c>
      <c r="E190" s="215" t="s">
        <v>32</v>
      </c>
      <c r="F190" s="216" t="s">
        <v>207</v>
      </c>
      <c r="G190" s="214"/>
      <c r="H190" s="215" t="s">
        <v>32</v>
      </c>
      <c r="I190" s="217"/>
      <c r="J190" s="214"/>
      <c r="K190" s="214"/>
      <c r="L190" s="218"/>
      <c r="M190" s="219"/>
      <c r="N190" s="220"/>
      <c r="O190" s="220"/>
      <c r="P190" s="220"/>
      <c r="Q190" s="220"/>
      <c r="R190" s="220"/>
      <c r="S190" s="220"/>
      <c r="T190" s="221"/>
      <c r="AT190" s="222" t="s">
        <v>206</v>
      </c>
      <c r="AU190" s="222" t="s">
        <v>90</v>
      </c>
      <c r="AV190" s="13" t="s">
        <v>40</v>
      </c>
      <c r="AW190" s="13" t="s">
        <v>38</v>
      </c>
      <c r="AX190" s="13" t="s">
        <v>81</v>
      </c>
      <c r="AY190" s="222" t="s">
        <v>197</v>
      </c>
    </row>
    <row r="191" spans="1:65" s="13" customFormat="1" ht="10.199999999999999">
      <c r="B191" s="213"/>
      <c r="C191" s="214"/>
      <c r="D191" s="209" t="s">
        <v>206</v>
      </c>
      <c r="E191" s="215" t="s">
        <v>32</v>
      </c>
      <c r="F191" s="216" t="s">
        <v>270</v>
      </c>
      <c r="G191" s="214"/>
      <c r="H191" s="215" t="s">
        <v>32</v>
      </c>
      <c r="I191" s="217"/>
      <c r="J191" s="214"/>
      <c r="K191" s="214"/>
      <c r="L191" s="218"/>
      <c r="M191" s="219"/>
      <c r="N191" s="220"/>
      <c r="O191" s="220"/>
      <c r="P191" s="220"/>
      <c r="Q191" s="220"/>
      <c r="R191" s="220"/>
      <c r="S191" s="220"/>
      <c r="T191" s="221"/>
      <c r="AT191" s="222" t="s">
        <v>206</v>
      </c>
      <c r="AU191" s="222" t="s">
        <v>90</v>
      </c>
      <c r="AV191" s="13" t="s">
        <v>40</v>
      </c>
      <c r="AW191" s="13" t="s">
        <v>38</v>
      </c>
      <c r="AX191" s="13" t="s">
        <v>81</v>
      </c>
      <c r="AY191" s="222" t="s">
        <v>197</v>
      </c>
    </row>
    <row r="192" spans="1:65" s="14" customFormat="1" ht="10.199999999999999">
      <c r="B192" s="223"/>
      <c r="C192" s="224"/>
      <c r="D192" s="209" t="s">
        <v>206</v>
      </c>
      <c r="E192" s="225" t="s">
        <v>32</v>
      </c>
      <c r="F192" s="226" t="s">
        <v>307</v>
      </c>
      <c r="G192" s="224"/>
      <c r="H192" s="227">
        <v>45.64</v>
      </c>
      <c r="I192" s="228"/>
      <c r="J192" s="224"/>
      <c r="K192" s="224"/>
      <c r="L192" s="229"/>
      <c r="M192" s="230"/>
      <c r="N192" s="231"/>
      <c r="O192" s="231"/>
      <c r="P192" s="231"/>
      <c r="Q192" s="231"/>
      <c r="R192" s="231"/>
      <c r="S192" s="231"/>
      <c r="T192" s="232"/>
      <c r="AT192" s="233" t="s">
        <v>206</v>
      </c>
      <c r="AU192" s="233" t="s">
        <v>90</v>
      </c>
      <c r="AV192" s="14" t="s">
        <v>90</v>
      </c>
      <c r="AW192" s="14" t="s">
        <v>38</v>
      </c>
      <c r="AX192" s="14" t="s">
        <v>81</v>
      </c>
      <c r="AY192" s="233" t="s">
        <v>197</v>
      </c>
    </row>
    <row r="193" spans="1:65" s="15" customFormat="1" ht="10.199999999999999">
      <c r="B193" s="234"/>
      <c r="C193" s="235"/>
      <c r="D193" s="209" t="s">
        <v>206</v>
      </c>
      <c r="E193" s="236" t="s">
        <v>32</v>
      </c>
      <c r="F193" s="237" t="s">
        <v>209</v>
      </c>
      <c r="G193" s="235"/>
      <c r="H193" s="238">
        <v>45.64</v>
      </c>
      <c r="I193" s="239"/>
      <c r="J193" s="235"/>
      <c r="K193" s="235"/>
      <c r="L193" s="240"/>
      <c r="M193" s="241"/>
      <c r="N193" s="242"/>
      <c r="O193" s="242"/>
      <c r="P193" s="242"/>
      <c r="Q193" s="242"/>
      <c r="R193" s="242"/>
      <c r="S193" s="242"/>
      <c r="T193" s="243"/>
      <c r="AT193" s="244" t="s">
        <v>206</v>
      </c>
      <c r="AU193" s="244" t="s">
        <v>90</v>
      </c>
      <c r="AV193" s="15" t="s">
        <v>166</v>
      </c>
      <c r="AW193" s="15" t="s">
        <v>38</v>
      </c>
      <c r="AX193" s="15" t="s">
        <v>40</v>
      </c>
      <c r="AY193" s="244" t="s">
        <v>197</v>
      </c>
    </row>
    <row r="194" spans="1:65" s="2" customFormat="1" ht="21.75" customHeight="1">
      <c r="A194" s="37"/>
      <c r="B194" s="38"/>
      <c r="C194" s="196" t="s">
        <v>308</v>
      </c>
      <c r="D194" s="196" t="s">
        <v>199</v>
      </c>
      <c r="E194" s="197" t="s">
        <v>309</v>
      </c>
      <c r="F194" s="198" t="s">
        <v>310</v>
      </c>
      <c r="G194" s="199" t="s">
        <v>127</v>
      </c>
      <c r="H194" s="200">
        <v>45.64</v>
      </c>
      <c r="I194" s="201"/>
      <c r="J194" s="202">
        <f>ROUND(I194*H194,2)</f>
        <v>0</v>
      </c>
      <c r="K194" s="198" t="s">
        <v>202</v>
      </c>
      <c r="L194" s="42"/>
      <c r="M194" s="203" t="s">
        <v>32</v>
      </c>
      <c r="N194" s="204" t="s">
        <v>52</v>
      </c>
      <c r="O194" s="67"/>
      <c r="P194" s="205">
        <f>O194*H194</f>
        <v>0</v>
      </c>
      <c r="Q194" s="205">
        <v>0</v>
      </c>
      <c r="R194" s="205">
        <f>Q194*H194</f>
        <v>0</v>
      </c>
      <c r="S194" s="205">
        <v>0</v>
      </c>
      <c r="T194" s="206">
        <f>S194*H194</f>
        <v>0</v>
      </c>
      <c r="U194" s="37"/>
      <c r="V194" s="37"/>
      <c r="W194" s="37"/>
      <c r="X194" s="37"/>
      <c r="Y194" s="37"/>
      <c r="Z194" s="37"/>
      <c r="AA194" s="37"/>
      <c r="AB194" s="37"/>
      <c r="AC194" s="37"/>
      <c r="AD194" s="37"/>
      <c r="AE194" s="37"/>
      <c r="AR194" s="207" t="s">
        <v>166</v>
      </c>
      <c r="AT194" s="207" t="s">
        <v>199</v>
      </c>
      <c r="AU194" s="207" t="s">
        <v>90</v>
      </c>
      <c r="AY194" s="19" t="s">
        <v>197</v>
      </c>
      <c r="BE194" s="208">
        <f>IF(N194="základní",J194,0)</f>
        <v>0</v>
      </c>
      <c r="BF194" s="208">
        <f>IF(N194="snížená",J194,0)</f>
        <v>0</v>
      </c>
      <c r="BG194" s="208">
        <f>IF(N194="zákl. přenesená",J194,0)</f>
        <v>0</v>
      </c>
      <c r="BH194" s="208">
        <f>IF(N194="sníž. přenesená",J194,0)</f>
        <v>0</v>
      </c>
      <c r="BI194" s="208">
        <f>IF(N194="nulová",J194,0)</f>
        <v>0</v>
      </c>
      <c r="BJ194" s="19" t="s">
        <v>40</v>
      </c>
      <c r="BK194" s="208">
        <f>ROUND(I194*H194,2)</f>
        <v>0</v>
      </c>
      <c r="BL194" s="19" t="s">
        <v>166</v>
      </c>
      <c r="BM194" s="207" t="s">
        <v>311</v>
      </c>
    </row>
    <row r="195" spans="1:65" s="2" customFormat="1" ht="21.75" customHeight="1">
      <c r="A195" s="37"/>
      <c r="B195" s="38"/>
      <c r="C195" s="196" t="s">
        <v>312</v>
      </c>
      <c r="D195" s="196" t="s">
        <v>199</v>
      </c>
      <c r="E195" s="197" t="s">
        <v>313</v>
      </c>
      <c r="F195" s="198" t="s">
        <v>314</v>
      </c>
      <c r="G195" s="199" t="s">
        <v>259</v>
      </c>
      <c r="H195" s="200">
        <v>11.41</v>
      </c>
      <c r="I195" s="201"/>
      <c r="J195" s="202">
        <f>ROUND(I195*H195,2)</f>
        <v>0</v>
      </c>
      <c r="K195" s="198" t="s">
        <v>202</v>
      </c>
      <c r="L195" s="42"/>
      <c r="M195" s="203" t="s">
        <v>32</v>
      </c>
      <c r="N195" s="204" t="s">
        <v>52</v>
      </c>
      <c r="O195" s="67"/>
      <c r="P195" s="205">
        <f>O195*H195</f>
        <v>0</v>
      </c>
      <c r="Q195" s="205">
        <v>0</v>
      </c>
      <c r="R195" s="205">
        <f>Q195*H195</f>
        <v>0</v>
      </c>
      <c r="S195" s="205">
        <v>0</v>
      </c>
      <c r="T195" s="206">
        <f>S195*H195</f>
        <v>0</v>
      </c>
      <c r="U195" s="37"/>
      <c r="V195" s="37"/>
      <c r="W195" s="37"/>
      <c r="X195" s="37"/>
      <c r="Y195" s="37"/>
      <c r="Z195" s="37"/>
      <c r="AA195" s="37"/>
      <c r="AB195" s="37"/>
      <c r="AC195" s="37"/>
      <c r="AD195" s="37"/>
      <c r="AE195" s="37"/>
      <c r="AR195" s="207" t="s">
        <v>166</v>
      </c>
      <c r="AT195" s="207" t="s">
        <v>199</v>
      </c>
      <c r="AU195" s="207" t="s">
        <v>90</v>
      </c>
      <c r="AY195" s="19" t="s">
        <v>197</v>
      </c>
      <c r="BE195" s="208">
        <f>IF(N195="základní",J195,0)</f>
        <v>0</v>
      </c>
      <c r="BF195" s="208">
        <f>IF(N195="snížená",J195,0)</f>
        <v>0</v>
      </c>
      <c r="BG195" s="208">
        <f>IF(N195="zákl. přenesená",J195,0)</f>
        <v>0</v>
      </c>
      <c r="BH195" s="208">
        <f>IF(N195="sníž. přenesená",J195,0)</f>
        <v>0</v>
      </c>
      <c r="BI195" s="208">
        <f>IF(N195="nulová",J195,0)</f>
        <v>0</v>
      </c>
      <c r="BJ195" s="19" t="s">
        <v>40</v>
      </c>
      <c r="BK195" s="208">
        <f>ROUND(I195*H195,2)</f>
        <v>0</v>
      </c>
      <c r="BL195" s="19" t="s">
        <v>166</v>
      </c>
      <c r="BM195" s="207" t="s">
        <v>315</v>
      </c>
    </row>
    <row r="196" spans="1:65" s="2" customFormat="1" ht="86.4">
      <c r="A196" s="37"/>
      <c r="B196" s="38"/>
      <c r="C196" s="39"/>
      <c r="D196" s="209" t="s">
        <v>204</v>
      </c>
      <c r="E196" s="39"/>
      <c r="F196" s="210" t="s">
        <v>316</v>
      </c>
      <c r="G196" s="39"/>
      <c r="H196" s="39"/>
      <c r="I196" s="119"/>
      <c r="J196" s="39"/>
      <c r="K196" s="39"/>
      <c r="L196" s="42"/>
      <c r="M196" s="211"/>
      <c r="N196" s="212"/>
      <c r="O196" s="67"/>
      <c r="P196" s="67"/>
      <c r="Q196" s="67"/>
      <c r="R196" s="67"/>
      <c r="S196" s="67"/>
      <c r="T196" s="68"/>
      <c r="U196" s="37"/>
      <c r="V196" s="37"/>
      <c r="W196" s="37"/>
      <c r="X196" s="37"/>
      <c r="Y196" s="37"/>
      <c r="Z196" s="37"/>
      <c r="AA196" s="37"/>
      <c r="AB196" s="37"/>
      <c r="AC196" s="37"/>
      <c r="AD196" s="37"/>
      <c r="AE196" s="37"/>
      <c r="AT196" s="19" t="s">
        <v>204</v>
      </c>
      <c r="AU196" s="19" t="s">
        <v>90</v>
      </c>
    </row>
    <row r="197" spans="1:65" s="2" customFormat="1" ht="19.2">
      <c r="A197" s="37"/>
      <c r="B197" s="38"/>
      <c r="C197" s="39"/>
      <c r="D197" s="209" t="s">
        <v>223</v>
      </c>
      <c r="E197" s="39"/>
      <c r="F197" s="210" t="s">
        <v>317</v>
      </c>
      <c r="G197" s="39"/>
      <c r="H197" s="39"/>
      <c r="I197" s="119"/>
      <c r="J197" s="39"/>
      <c r="K197" s="39"/>
      <c r="L197" s="42"/>
      <c r="M197" s="211"/>
      <c r="N197" s="212"/>
      <c r="O197" s="67"/>
      <c r="P197" s="67"/>
      <c r="Q197" s="67"/>
      <c r="R197" s="67"/>
      <c r="S197" s="67"/>
      <c r="T197" s="68"/>
      <c r="U197" s="37"/>
      <c r="V197" s="37"/>
      <c r="W197" s="37"/>
      <c r="X197" s="37"/>
      <c r="Y197" s="37"/>
      <c r="Z197" s="37"/>
      <c r="AA197" s="37"/>
      <c r="AB197" s="37"/>
      <c r="AC197" s="37"/>
      <c r="AD197" s="37"/>
      <c r="AE197" s="37"/>
      <c r="AT197" s="19" t="s">
        <v>223</v>
      </c>
      <c r="AU197" s="19" t="s">
        <v>90</v>
      </c>
    </row>
    <row r="198" spans="1:65" s="14" customFormat="1" ht="10.199999999999999">
      <c r="B198" s="223"/>
      <c r="C198" s="224"/>
      <c r="D198" s="209" t="s">
        <v>206</v>
      </c>
      <c r="E198" s="225" t="s">
        <v>32</v>
      </c>
      <c r="F198" s="226" t="s">
        <v>318</v>
      </c>
      <c r="G198" s="224"/>
      <c r="H198" s="227">
        <v>11.41</v>
      </c>
      <c r="I198" s="228"/>
      <c r="J198" s="224"/>
      <c r="K198" s="224"/>
      <c r="L198" s="229"/>
      <c r="M198" s="230"/>
      <c r="N198" s="231"/>
      <c r="O198" s="231"/>
      <c r="P198" s="231"/>
      <c r="Q198" s="231"/>
      <c r="R198" s="231"/>
      <c r="S198" s="231"/>
      <c r="T198" s="232"/>
      <c r="AT198" s="233" t="s">
        <v>206</v>
      </c>
      <c r="AU198" s="233" t="s">
        <v>90</v>
      </c>
      <c r="AV198" s="14" t="s">
        <v>90</v>
      </c>
      <c r="AW198" s="14" t="s">
        <v>38</v>
      </c>
      <c r="AX198" s="14" t="s">
        <v>40</v>
      </c>
      <c r="AY198" s="233" t="s">
        <v>197</v>
      </c>
    </row>
    <row r="199" spans="1:65" s="2" customFormat="1" ht="21.75" customHeight="1">
      <c r="A199" s="37"/>
      <c r="B199" s="38"/>
      <c r="C199" s="196" t="s">
        <v>7</v>
      </c>
      <c r="D199" s="196" t="s">
        <v>199</v>
      </c>
      <c r="E199" s="197" t="s">
        <v>319</v>
      </c>
      <c r="F199" s="198" t="s">
        <v>320</v>
      </c>
      <c r="G199" s="199" t="s">
        <v>259</v>
      </c>
      <c r="H199" s="200">
        <v>627.28499999999997</v>
      </c>
      <c r="I199" s="201"/>
      <c r="J199" s="202">
        <f>ROUND(I199*H199,2)</f>
        <v>0</v>
      </c>
      <c r="K199" s="198" t="s">
        <v>202</v>
      </c>
      <c r="L199" s="42"/>
      <c r="M199" s="203" t="s">
        <v>32</v>
      </c>
      <c r="N199" s="204" t="s">
        <v>52</v>
      </c>
      <c r="O199" s="67"/>
      <c r="P199" s="205">
        <f>O199*H199</f>
        <v>0</v>
      </c>
      <c r="Q199" s="205">
        <v>0</v>
      </c>
      <c r="R199" s="205">
        <f>Q199*H199</f>
        <v>0</v>
      </c>
      <c r="S199" s="205">
        <v>0</v>
      </c>
      <c r="T199" s="206">
        <f>S199*H199</f>
        <v>0</v>
      </c>
      <c r="U199" s="37"/>
      <c r="V199" s="37"/>
      <c r="W199" s="37"/>
      <c r="X199" s="37"/>
      <c r="Y199" s="37"/>
      <c r="Z199" s="37"/>
      <c r="AA199" s="37"/>
      <c r="AB199" s="37"/>
      <c r="AC199" s="37"/>
      <c r="AD199" s="37"/>
      <c r="AE199" s="37"/>
      <c r="AR199" s="207" t="s">
        <v>166</v>
      </c>
      <c r="AT199" s="207" t="s">
        <v>199</v>
      </c>
      <c r="AU199" s="207" t="s">
        <v>90</v>
      </c>
      <c r="AY199" s="19" t="s">
        <v>197</v>
      </c>
      <c r="BE199" s="208">
        <f>IF(N199="základní",J199,0)</f>
        <v>0</v>
      </c>
      <c r="BF199" s="208">
        <f>IF(N199="snížená",J199,0)</f>
        <v>0</v>
      </c>
      <c r="BG199" s="208">
        <f>IF(N199="zákl. přenesená",J199,0)</f>
        <v>0</v>
      </c>
      <c r="BH199" s="208">
        <f>IF(N199="sníž. přenesená",J199,0)</f>
        <v>0</v>
      </c>
      <c r="BI199" s="208">
        <f>IF(N199="nulová",J199,0)</f>
        <v>0</v>
      </c>
      <c r="BJ199" s="19" t="s">
        <v>40</v>
      </c>
      <c r="BK199" s="208">
        <f>ROUND(I199*H199,2)</f>
        <v>0</v>
      </c>
      <c r="BL199" s="19" t="s">
        <v>166</v>
      </c>
      <c r="BM199" s="207" t="s">
        <v>321</v>
      </c>
    </row>
    <row r="200" spans="1:65" s="2" customFormat="1" ht="144">
      <c r="A200" s="37"/>
      <c r="B200" s="38"/>
      <c r="C200" s="39"/>
      <c r="D200" s="209" t="s">
        <v>204</v>
      </c>
      <c r="E200" s="39"/>
      <c r="F200" s="210" t="s">
        <v>322</v>
      </c>
      <c r="G200" s="39"/>
      <c r="H200" s="39"/>
      <c r="I200" s="119"/>
      <c r="J200" s="39"/>
      <c r="K200" s="39"/>
      <c r="L200" s="42"/>
      <c r="M200" s="211"/>
      <c r="N200" s="212"/>
      <c r="O200" s="67"/>
      <c r="P200" s="67"/>
      <c r="Q200" s="67"/>
      <c r="R200" s="67"/>
      <c r="S200" s="67"/>
      <c r="T200" s="68"/>
      <c r="U200" s="37"/>
      <c r="V200" s="37"/>
      <c r="W200" s="37"/>
      <c r="X200" s="37"/>
      <c r="Y200" s="37"/>
      <c r="Z200" s="37"/>
      <c r="AA200" s="37"/>
      <c r="AB200" s="37"/>
      <c r="AC200" s="37"/>
      <c r="AD200" s="37"/>
      <c r="AE200" s="37"/>
      <c r="AT200" s="19" t="s">
        <v>204</v>
      </c>
      <c r="AU200" s="19" t="s">
        <v>90</v>
      </c>
    </row>
    <row r="201" spans="1:65" s="13" customFormat="1" ht="10.199999999999999">
      <c r="B201" s="213"/>
      <c r="C201" s="214"/>
      <c r="D201" s="209" t="s">
        <v>206</v>
      </c>
      <c r="E201" s="215" t="s">
        <v>32</v>
      </c>
      <c r="F201" s="216" t="s">
        <v>323</v>
      </c>
      <c r="G201" s="214"/>
      <c r="H201" s="215" t="s">
        <v>32</v>
      </c>
      <c r="I201" s="217"/>
      <c r="J201" s="214"/>
      <c r="K201" s="214"/>
      <c r="L201" s="218"/>
      <c r="M201" s="219"/>
      <c r="N201" s="220"/>
      <c r="O201" s="220"/>
      <c r="P201" s="220"/>
      <c r="Q201" s="220"/>
      <c r="R201" s="220"/>
      <c r="S201" s="220"/>
      <c r="T201" s="221"/>
      <c r="AT201" s="222" t="s">
        <v>206</v>
      </c>
      <c r="AU201" s="222" t="s">
        <v>90</v>
      </c>
      <c r="AV201" s="13" t="s">
        <v>40</v>
      </c>
      <c r="AW201" s="13" t="s">
        <v>38</v>
      </c>
      <c r="AX201" s="13" t="s">
        <v>81</v>
      </c>
      <c r="AY201" s="222" t="s">
        <v>197</v>
      </c>
    </row>
    <row r="202" spans="1:65" s="14" customFormat="1" ht="10.199999999999999">
      <c r="B202" s="223"/>
      <c r="C202" s="224"/>
      <c r="D202" s="209" t="s">
        <v>206</v>
      </c>
      <c r="E202" s="225" t="s">
        <v>32</v>
      </c>
      <c r="F202" s="226" t="s">
        <v>324</v>
      </c>
      <c r="G202" s="224"/>
      <c r="H202" s="227">
        <v>572.38</v>
      </c>
      <c r="I202" s="228"/>
      <c r="J202" s="224"/>
      <c r="K202" s="224"/>
      <c r="L202" s="229"/>
      <c r="M202" s="230"/>
      <c r="N202" s="231"/>
      <c r="O202" s="231"/>
      <c r="P202" s="231"/>
      <c r="Q202" s="231"/>
      <c r="R202" s="231"/>
      <c r="S202" s="231"/>
      <c r="T202" s="232"/>
      <c r="AT202" s="233" t="s">
        <v>206</v>
      </c>
      <c r="AU202" s="233" t="s">
        <v>90</v>
      </c>
      <c r="AV202" s="14" t="s">
        <v>90</v>
      </c>
      <c r="AW202" s="14" t="s">
        <v>38</v>
      </c>
      <c r="AX202" s="14" t="s">
        <v>81</v>
      </c>
      <c r="AY202" s="233" t="s">
        <v>197</v>
      </c>
    </row>
    <row r="203" spans="1:65" s="14" customFormat="1" ht="10.199999999999999">
      <c r="B203" s="223"/>
      <c r="C203" s="224"/>
      <c r="D203" s="209" t="s">
        <v>206</v>
      </c>
      <c r="E203" s="225" t="s">
        <v>32</v>
      </c>
      <c r="F203" s="226" t="s">
        <v>325</v>
      </c>
      <c r="G203" s="224"/>
      <c r="H203" s="227">
        <v>32.085000000000001</v>
      </c>
      <c r="I203" s="228"/>
      <c r="J203" s="224"/>
      <c r="K203" s="224"/>
      <c r="L203" s="229"/>
      <c r="M203" s="230"/>
      <c r="N203" s="231"/>
      <c r="O203" s="231"/>
      <c r="P203" s="231"/>
      <c r="Q203" s="231"/>
      <c r="R203" s="231"/>
      <c r="S203" s="231"/>
      <c r="T203" s="232"/>
      <c r="AT203" s="233" t="s">
        <v>206</v>
      </c>
      <c r="AU203" s="233" t="s">
        <v>90</v>
      </c>
      <c r="AV203" s="14" t="s">
        <v>90</v>
      </c>
      <c r="AW203" s="14" t="s">
        <v>38</v>
      </c>
      <c r="AX203" s="14" t="s">
        <v>81</v>
      </c>
      <c r="AY203" s="233" t="s">
        <v>197</v>
      </c>
    </row>
    <row r="204" spans="1:65" s="14" customFormat="1" ht="10.199999999999999">
      <c r="B204" s="223"/>
      <c r="C204" s="224"/>
      <c r="D204" s="209" t="s">
        <v>206</v>
      </c>
      <c r="E204" s="225" t="s">
        <v>32</v>
      </c>
      <c r="F204" s="226" t="s">
        <v>326</v>
      </c>
      <c r="G204" s="224"/>
      <c r="H204" s="227">
        <v>22.82</v>
      </c>
      <c r="I204" s="228"/>
      <c r="J204" s="224"/>
      <c r="K204" s="224"/>
      <c r="L204" s="229"/>
      <c r="M204" s="230"/>
      <c r="N204" s="231"/>
      <c r="O204" s="231"/>
      <c r="P204" s="231"/>
      <c r="Q204" s="231"/>
      <c r="R204" s="231"/>
      <c r="S204" s="231"/>
      <c r="T204" s="232"/>
      <c r="AT204" s="233" t="s">
        <v>206</v>
      </c>
      <c r="AU204" s="233" t="s">
        <v>90</v>
      </c>
      <c r="AV204" s="14" t="s">
        <v>90</v>
      </c>
      <c r="AW204" s="14" t="s">
        <v>38</v>
      </c>
      <c r="AX204" s="14" t="s">
        <v>81</v>
      </c>
      <c r="AY204" s="233" t="s">
        <v>197</v>
      </c>
    </row>
    <row r="205" spans="1:65" s="16" customFormat="1" ht="10.199999999999999">
      <c r="B205" s="245"/>
      <c r="C205" s="246"/>
      <c r="D205" s="209" t="s">
        <v>206</v>
      </c>
      <c r="E205" s="247" t="s">
        <v>32</v>
      </c>
      <c r="F205" s="248" t="s">
        <v>327</v>
      </c>
      <c r="G205" s="246"/>
      <c r="H205" s="249">
        <v>627.28499999999997</v>
      </c>
      <c r="I205" s="250"/>
      <c r="J205" s="246"/>
      <c r="K205" s="246"/>
      <c r="L205" s="251"/>
      <c r="M205" s="252"/>
      <c r="N205" s="253"/>
      <c r="O205" s="253"/>
      <c r="P205" s="253"/>
      <c r="Q205" s="253"/>
      <c r="R205" s="253"/>
      <c r="S205" s="253"/>
      <c r="T205" s="254"/>
      <c r="AT205" s="255" t="s">
        <v>206</v>
      </c>
      <c r="AU205" s="255" t="s">
        <v>90</v>
      </c>
      <c r="AV205" s="16" t="s">
        <v>114</v>
      </c>
      <c r="AW205" s="16" t="s">
        <v>38</v>
      </c>
      <c r="AX205" s="16" t="s">
        <v>81</v>
      </c>
      <c r="AY205" s="255" t="s">
        <v>197</v>
      </c>
    </row>
    <row r="206" spans="1:65" s="15" customFormat="1" ht="10.199999999999999">
      <c r="B206" s="234"/>
      <c r="C206" s="235"/>
      <c r="D206" s="209" t="s">
        <v>206</v>
      </c>
      <c r="E206" s="236" t="s">
        <v>32</v>
      </c>
      <c r="F206" s="237" t="s">
        <v>209</v>
      </c>
      <c r="G206" s="235"/>
      <c r="H206" s="238">
        <v>627.28499999999997</v>
      </c>
      <c r="I206" s="239"/>
      <c r="J206" s="235"/>
      <c r="K206" s="235"/>
      <c r="L206" s="240"/>
      <c r="M206" s="241"/>
      <c r="N206" s="242"/>
      <c r="O206" s="242"/>
      <c r="P206" s="242"/>
      <c r="Q206" s="242"/>
      <c r="R206" s="242"/>
      <c r="S206" s="242"/>
      <c r="T206" s="243"/>
      <c r="AT206" s="244" t="s">
        <v>206</v>
      </c>
      <c r="AU206" s="244" t="s">
        <v>90</v>
      </c>
      <c r="AV206" s="15" t="s">
        <v>166</v>
      </c>
      <c r="AW206" s="15" t="s">
        <v>38</v>
      </c>
      <c r="AX206" s="15" t="s">
        <v>40</v>
      </c>
      <c r="AY206" s="244" t="s">
        <v>197</v>
      </c>
    </row>
    <row r="207" spans="1:65" s="2" customFormat="1" ht="21.75" customHeight="1">
      <c r="A207" s="37"/>
      <c r="B207" s="38"/>
      <c r="C207" s="196" t="s">
        <v>328</v>
      </c>
      <c r="D207" s="196" t="s">
        <v>199</v>
      </c>
      <c r="E207" s="197" t="s">
        <v>329</v>
      </c>
      <c r="F207" s="198" t="s">
        <v>330</v>
      </c>
      <c r="G207" s="199" t="s">
        <v>259</v>
      </c>
      <c r="H207" s="200">
        <v>572.6</v>
      </c>
      <c r="I207" s="201"/>
      <c r="J207" s="202">
        <f>ROUND(I207*H207,2)</f>
        <v>0</v>
      </c>
      <c r="K207" s="198" t="s">
        <v>202</v>
      </c>
      <c r="L207" s="42"/>
      <c r="M207" s="203" t="s">
        <v>32</v>
      </c>
      <c r="N207" s="204" t="s">
        <v>52</v>
      </c>
      <c r="O207" s="67"/>
      <c r="P207" s="205">
        <f>O207*H207</f>
        <v>0</v>
      </c>
      <c r="Q207" s="205">
        <v>0</v>
      </c>
      <c r="R207" s="205">
        <f>Q207*H207</f>
        <v>0</v>
      </c>
      <c r="S207" s="205">
        <v>0</v>
      </c>
      <c r="T207" s="206">
        <f>S207*H207</f>
        <v>0</v>
      </c>
      <c r="U207" s="37"/>
      <c r="V207" s="37"/>
      <c r="W207" s="37"/>
      <c r="X207" s="37"/>
      <c r="Y207" s="37"/>
      <c r="Z207" s="37"/>
      <c r="AA207" s="37"/>
      <c r="AB207" s="37"/>
      <c r="AC207" s="37"/>
      <c r="AD207" s="37"/>
      <c r="AE207" s="37"/>
      <c r="AR207" s="207" t="s">
        <v>166</v>
      </c>
      <c r="AT207" s="207" t="s">
        <v>199</v>
      </c>
      <c r="AU207" s="207" t="s">
        <v>90</v>
      </c>
      <c r="AY207" s="19" t="s">
        <v>197</v>
      </c>
      <c r="BE207" s="208">
        <f>IF(N207="základní",J207,0)</f>
        <v>0</v>
      </c>
      <c r="BF207" s="208">
        <f>IF(N207="snížená",J207,0)</f>
        <v>0</v>
      </c>
      <c r="BG207" s="208">
        <f>IF(N207="zákl. přenesená",J207,0)</f>
        <v>0</v>
      </c>
      <c r="BH207" s="208">
        <f>IF(N207="sníž. přenesená",J207,0)</f>
        <v>0</v>
      </c>
      <c r="BI207" s="208">
        <f>IF(N207="nulová",J207,0)</f>
        <v>0</v>
      </c>
      <c r="BJ207" s="19" t="s">
        <v>40</v>
      </c>
      <c r="BK207" s="208">
        <f>ROUND(I207*H207,2)</f>
        <v>0</v>
      </c>
      <c r="BL207" s="19" t="s">
        <v>166</v>
      </c>
      <c r="BM207" s="207" t="s">
        <v>331</v>
      </c>
    </row>
    <row r="208" spans="1:65" s="2" customFormat="1" ht="105.6">
      <c r="A208" s="37"/>
      <c r="B208" s="38"/>
      <c r="C208" s="39"/>
      <c r="D208" s="209" t="s">
        <v>204</v>
      </c>
      <c r="E208" s="39"/>
      <c r="F208" s="210" t="s">
        <v>332</v>
      </c>
      <c r="G208" s="39"/>
      <c r="H208" s="39"/>
      <c r="I208" s="119"/>
      <c r="J208" s="39"/>
      <c r="K208" s="39"/>
      <c r="L208" s="42"/>
      <c r="M208" s="211"/>
      <c r="N208" s="212"/>
      <c r="O208" s="67"/>
      <c r="P208" s="67"/>
      <c r="Q208" s="67"/>
      <c r="R208" s="67"/>
      <c r="S208" s="67"/>
      <c r="T208" s="68"/>
      <c r="U208" s="37"/>
      <c r="V208" s="37"/>
      <c r="W208" s="37"/>
      <c r="X208" s="37"/>
      <c r="Y208" s="37"/>
      <c r="Z208" s="37"/>
      <c r="AA208" s="37"/>
      <c r="AB208" s="37"/>
      <c r="AC208" s="37"/>
      <c r="AD208" s="37"/>
      <c r="AE208" s="37"/>
      <c r="AT208" s="19" t="s">
        <v>204</v>
      </c>
      <c r="AU208" s="19" t="s">
        <v>90</v>
      </c>
    </row>
    <row r="209" spans="1:65" s="14" customFormat="1" ht="10.199999999999999">
      <c r="B209" s="223"/>
      <c r="C209" s="224"/>
      <c r="D209" s="209" t="s">
        <v>206</v>
      </c>
      <c r="E209" s="225" t="s">
        <v>32</v>
      </c>
      <c r="F209" s="226" t="s">
        <v>333</v>
      </c>
      <c r="G209" s="224"/>
      <c r="H209" s="227">
        <v>0.22</v>
      </c>
      <c r="I209" s="228"/>
      <c r="J209" s="224"/>
      <c r="K209" s="224"/>
      <c r="L209" s="229"/>
      <c r="M209" s="230"/>
      <c r="N209" s="231"/>
      <c r="O209" s="231"/>
      <c r="P209" s="231"/>
      <c r="Q209" s="231"/>
      <c r="R209" s="231"/>
      <c r="S209" s="231"/>
      <c r="T209" s="232"/>
      <c r="AT209" s="233" t="s">
        <v>206</v>
      </c>
      <c r="AU209" s="233" t="s">
        <v>90</v>
      </c>
      <c r="AV209" s="14" t="s">
        <v>90</v>
      </c>
      <c r="AW209" s="14" t="s">
        <v>38</v>
      </c>
      <c r="AX209" s="14" t="s">
        <v>81</v>
      </c>
      <c r="AY209" s="233" t="s">
        <v>197</v>
      </c>
    </row>
    <row r="210" spans="1:65" s="14" customFormat="1" ht="10.199999999999999">
      <c r="B210" s="223"/>
      <c r="C210" s="224"/>
      <c r="D210" s="209" t="s">
        <v>206</v>
      </c>
      <c r="E210" s="225" t="s">
        <v>32</v>
      </c>
      <c r="F210" s="226" t="s">
        <v>334</v>
      </c>
      <c r="G210" s="224"/>
      <c r="H210" s="227">
        <v>572.38</v>
      </c>
      <c r="I210" s="228"/>
      <c r="J210" s="224"/>
      <c r="K210" s="224"/>
      <c r="L210" s="229"/>
      <c r="M210" s="230"/>
      <c r="N210" s="231"/>
      <c r="O210" s="231"/>
      <c r="P210" s="231"/>
      <c r="Q210" s="231"/>
      <c r="R210" s="231"/>
      <c r="S210" s="231"/>
      <c r="T210" s="232"/>
      <c r="AT210" s="233" t="s">
        <v>206</v>
      </c>
      <c r="AU210" s="233" t="s">
        <v>90</v>
      </c>
      <c r="AV210" s="14" t="s">
        <v>90</v>
      </c>
      <c r="AW210" s="14" t="s">
        <v>38</v>
      </c>
      <c r="AX210" s="14" t="s">
        <v>81</v>
      </c>
      <c r="AY210" s="233" t="s">
        <v>197</v>
      </c>
    </row>
    <row r="211" spans="1:65" s="15" customFormat="1" ht="10.199999999999999">
      <c r="B211" s="234"/>
      <c r="C211" s="235"/>
      <c r="D211" s="209" t="s">
        <v>206</v>
      </c>
      <c r="E211" s="236" t="s">
        <v>32</v>
      </c>
      <c r="F211" s="237" t="s">
        <v>209</v>
      </c>
      <c r="G211" s="235"/>
      <c r="H211" s="238">
        <v>572.6</v>
      </c>
      <c r="I211" s="239"/>
      <c r="J211" s="235"/>
      <c r="K211" s="235"/>
      <c r="L211" s="240"/>
      <c r="M211" s="241"/>
      <c r="N211" s="242"/>
      <c r="O211" s="242"/>
      <c r="P211" s="242"/>
      <c r="Q211" s="242"/>
      <c r="R211" s="242"/>
      <c r="S211" s="242"/>
      <c r="T211" s="243"/>
      <c r="AT211" s="244" t="s">
        <v>206</v>
      </c>
      <c r="AU211" s="244" t="s">
        <v>90</v>
      </c>
      <c r="AV211" s="15" t="s">
        <v>166</v>
      </c>
      <c r="AW211" s="15" t="s">
        <v>38</v>
      </c>
      <c r="AX211" s="15" t="s">
        <v>40</v>
      </c>
      <c r="AY211" s="244" t="s">
        <v>197</v>
      </c>
    </row>
    <row r="212" spans="1:65" s="2" customFormat="1" ht="16.5" customHeight="1">
      <c r="A212" s="37"/>
      <c r="B212" s="38"/>
      <c r="C212" s="256" t="s">
        <v>335</v>
      </c>
      <c r="D212" s="256" t="s">
        <v>336</v>
      </c>
      <c r="E212" s="257" t="s">
        <v>337</v>
      </c>
      <c r="F212" s="258" t="s">
        <v>338</v>
      </c>
      <c r="G212" s="259" t="s">
        <v>339</v>
      </c>
      <c r="H212" s="260">
        <v>0.38500000000000001</v>
      </c>
      <c r="I212" s="261"/>
      <c r="J212" s="262">
        <f>ROUND(I212*H212,2)</f>
        <v>0</v>
      </c>
      <c r="K212" s="258" t="s">
        <v>202</v>
      </c>
      <c r="L212" s="263"/>
      <c r="M212" s="264" t="s">
        <v>32</v>
      </c>
      <c r="N212" s="265" t="s">
        <v>52</v>
      </c>
      <c r="O212" s="67"/>
      <c r="P212" s="205">
        <f>O212*H212</f>
        <v>0</v>
      </c>
      <c r="Q212" s="205">
        <v>0</v>
      </c>
      <c r="R212" s="205">
        <f>Q212*H212</f>
        <v>0</v>
      </c>
      <c r="S212" s="205">
        <v>0</v>
      </c>
      <c r="T212" s="206">
        <f>S212*H212</f>
        <v>0</v>
      </c>
      <c r="U212" s="37"/>
      <c r="V212" s="37"/>
      <c r="W212" s="37"/>
      <c r="X212" s="37"/>
      <c r="Y212" s="37"/>
      <c r="Z212" s="37"/>
      <c r="AA212" s="37"/>
      <c r="AB212" s="37"/>
      <c r="AC212" s="37"/>
      <c r="AD212" s="37"/>
      <c r="AE212" s="37"/>
      <c r="AR212" s="207" t="s">
        <v>240</v>
      </c>
      <c r="AT212" s="207" t="s">
        <v>336</v>
      </c>
      <c r="AU212" s="207" t="s">
        <v>90</v>
      </c>
      <c r="AY212" s="19" t="s">
        <v>197</v>
      </c>
      <c r="BE212" s="208">
        <f>IF(N212="základní",J212,0)</f>
        <v>0</v>
      </c>
      <c r="BF212" s="208">
        <f>IF(N212="snížená",J212,0)</f>
        <v>0</v>
      </c>
      <c r="BG212" s="208">
        <f>IF(N212="zákl. přenesená",J212,0)</f>
        <v>0</v>
      </c>
      <c r="BH212" s="208">
        <f>IF(N212="sníž. přenesená",J212,0)</f>
        <v>0</v>
      </c>
      <c r="BI212" s="208">
        <f>IF(N212="nulová",J212,0)</f>
        <v>0</v>
      </c>
      <c r="BJ212" s="19" t="s">
        <v>40</v>
      </c>
      <c r="BK212" s="208">
        <f>ROUND(I212*H212,2)</f>
        <v>0</v>
      </c>
      <c r="BL212" s="19" t="s">
        <v>166</v>
      </c>
      <c r="BM212" s="207" t="s">
        <v>340</v>
      </c>
    </row>
    <row r="213" spans="1:65" s="2" customFormat="1" ht="28.8">
      <c r="A213" s="37"/>
      <c r="B213" s="38"/>
      <c r="C213" s="39"/>
      <c r="D213" s="209" t="s">
        <v>223</v>
      </c>
      <c r="E213" s="39"/>
      <c r="F213" s="210" t="s">
        <v>341</v>
      </c>
      <c r="G213" s="39"/>
      <c r="H213" s="39"/>
      <c r="I213" s="119"/>
      <c r="J213" s="39"/>
      <c r="K213" s="39"/>
      <c r="L213" s="42"/>
      <c r="M213" s="211"/>
      <c r="N213" s="212"/>
      <c r="O213" s="67"/>
      <c r="P213" s="67"/>
      <c r="Q213" s="67"/>
      <c r="R213" s="67"/>
      <c r="S213" s="67"/>
      <c r="T213" s="68"/>
      <c r="U213" s="37"/>
      <c r="V213" s="37"/>
      <c r="W213" s="37"/>
      <c r="X213" s="37"/>
      <c r="Y213" s="37"/>
      <c r="Z213" s="37"/>
      <c r="AA213" s="37"/>
      <c r="AB213" s="37"/>
      <c r="AC213" s="37"/>
      <c r="AD213" s="37"/>
      <c r="AE213" s="37"/>
      <c r="AT213" s="19" t="s">
        <v>223</v>
      </c>
      <c r="AU213" s="19" t="s">
        <v>90</v>
      </c>
    </row>
    <row r="214" spans="1:65" s="14" customFormat="1" ht="10.199999999999999">
      <c r="B214" s="223"/>
      <c r="C214" s="224"/>
      <c r="D214" s="209" t="s">
        <v>206</v>
      </c>
      <c r="E214" s="225" t="s">
        <v>32</v>
      </c>
      <c r="F214" s="226" t="s">
        <v>342</v>
      </c>
      <c r="G214" s="224"/>
      <c r="H214" s="227">
        <v>0.38500000000000001</v>
      </c>
      <c r="I214" s="228"/>
      <c r="J214" s="224"/>
      <c r="K214" s="224"/>
      <c r="L214" s="229"/>
      <c r="M214" s="230"/>
      <c r="N214" s="231"/>
      <c r="O214" s="231"/>
      <c r="P214" s="231"/>
      <c r="Q214" s="231"/>
      <c r="R214" s="231"/>
      <c r="S214" s="231"/>
      <c r="T214" s="232"/>
      <c r="AT214" s="233" t="s">
        <v>206</v>
      </c>
      <c r="AU214" s="233" t="s">
        <v>90</v>
      </c>
      <c r="AV214" s="14" t="s">
        <v>90</v>
      </c>
      <c r="AW214" s="14" t="s">
        <v>38</v>
      </c>
      <c r="AX214" s="14" t="s">
        <v>40</v>
      </c>
      <c r="AY214" s="233" t="s">
        <v>197</v>
      </c>
    </row>
    <row r="215" spans="1:65" s="2" customFormat="1" ht="16.5" customHeight="1">
      <c r="A215" s="37"/>
      <c r="B215" s="38"/>
      <c r="C215" s="256" t="s">
        <v>343</v>
      </c>
      <c r="D215" s="256" t="s">
        <v>336</v>
      </c>
      <c r="E215" s="257" t="s">
        <v>344</v>
      </c>
      <c r="F215" s="258" t="s">
        <v>345</v>
      </c>
      <c r="G215" s="259" t="s">
        <v>339</v>
      </c>
      <c r="H215" s="260">
        <v>1032.5740000000001</v>
      </c>
      <c r="I215" s="261"/>
      <c r="J215" s="262">
        <f>ROUND(I215*H215,2)</f>
        <v>0</v>
      </c>
      <c r="K215" s="258" t="s">
        <v>32</v>
      </c>
      <c r="L215" s="263"/>
      <c r="M215" s="264" t="s">
        <v>32</v>
      </c>
      <c r="N215" s="265" t="s">
        <v>52</v>
      </c>
      <c r="O215" s="67"/>
      <c r="P215" s="205">
        <f>O215*H215</f>
        <v>0</v>
      </c>
      <c r="Q215" s="205">
        <v>0</v>
      </c>
      <c r="R215" s="205">
        <f>Q215*H215</f>
        <v>0</v>
      </c>
      <c r="S215" s="205">
        <v>0</v>
      </c>
      <c r="T215" s="206">
        <f>S215*H215</f>
        <v>0</v>
      </c>
      <c r="U215" s="37"/>
      <c r="V215" s="37"/>
      <c r="W215" s="37"/>
      <c r="X215" s="37"/>
      <c r="Y215" s="37"/>
      <c r="Z215" s="37"/>
      <c r="AA215" s="37"/>
      <c r="AB215" s="37"/>
      <c r="AC215" s="37"/>
      <c r="AD215" s="37"/>
      <c r="AE215" s="37"/>
      <c r="AR215" s="207" t="s">
        <v>240</v>
      </c>
      <c r="AT215" s="207" t="s">
        <v>336</v>
      </c>
      <c r="AU215" s="207" t="s">
        <v>90</v>
      </c>
      <c r="AY215" s="19" t="s">
        <v>197</v>
      </c>
      <c r="BE215" s="208">
        <f>IF(N215="základní",J215,0)</f>
        <v>0</v>
      </c>
      <c r="BF215" s="208">
        <f>IF(N215="snížená",J215,0)</f>
        <v>0</v>
      </c>
      <c r="BG215" s="208">
        <f>IF(N215="zákl. přenesená",J215,0)</f>
        <v>0</v>
      </c>
      <c r="BH215" s="208">
        <f>IF(N215="sníž. přenesená",J215,0)</f>
        <v>0</v>
      </c>
      <c r="BI215" s="208">
        <f>IF(N215="nulová",J215,0)</f>
        <v>0</v>
      </c>
      <c r="BJ215" s="19" t="s">
        <v>40</v>
      </c>
      <c r="BK215" s="208">
        <f>ROUND(I215*H215,2)</f>
        <v>0</v>
      </c>
      <c r="BL215" s="19" t="s">
        <v>166</v>
      </c>
      <c r="BM215" s="207" t="s">
        <v>346</v>
      </c>
    </row>
    <row r="216" spans="1:65" s="2" customFormat="1" ht="28.8">
      <c r="A216" s="37"/>
      <c r="B216" s="38"/>
      <c r="C216" s="39"/>
      <c r="D216" s="209" t="s">
        <v>223</v>
      </c>
      <c r="E216" s="39"/>
      <c r="F216" s="210" t="s">
        <v>347</v>
      </c>
      <c r="G216" s="39"/>
      <c r="H216" s="39"/>
      <c r="I216" s="119"/>
      <c r="J216" s="39"/>
      <c r="K216" s="39"/>
      <c r="L216" s="42"/>
      <c r="M216" s="211"/>
      <c r="N216" s="212"/>
      <c r="O216" s="67"/>
      <c r="P216" s="67"/>
      <c r="Q216" s="67"/>
      <c r="R216" s="67"/>
      <c r="S216" s="67"/>
      <c r="T216" s="68"/>
      <c r="U216" s="37"/>
      <c r="V216" s="37"/>
      <c r="W216" s="37"/>
      <c r="X216" s="37"/>
      <c r="Y216" s="37"/>
      <c r="Z216" s="37"/>
      <c r="AA216" s="37"/>
      <c r="AB216" s="37"/>
      <c r="AC216" s="37"/>
      <c r="AD216" s="37"/>
      <c r="AE216" s="37"/>
      <c r="AT216" s="19" t="s">
        <v>223</v>
      </c>
      <c r="AU216" s="19" t="s">
        <v>90</v>
      </c>
    </row>
    <row r="217" spans="1:65" s="14" customFormat="1" ht="10.199999999999999">
      <c r="B217" s="223"/>
      <c r="C217" s="224"/>
      <c r="D217" s="209" t="s">
        <v>206</v>
      </c>
      <c r="E217" s="225" t="s">
        <v>32</v>
      </c>
      <c r="F217" s="226" t="s">
        <v>348</v>
      </c>
      <c r="G217" s="224"/>
      <c r="H217" s="227">
        <v>1032.5740000000001</v>
      </c>
      <c r="I217" s="228"/>
      <c r="J217" s="224"/>
      <c r="K217" s="224"/>
      <c r="L217" s="229"/>
      <c r="M217" s="230"/>
      <c r="N217" s="231"/>
      <c r="O217" s="231"/>
      <c r="P217" s="231"/>
      <c r="Q217" s="231"/>
      <c r="R217" s="231"/>
      <c r="S217" s="231"/>
      <c r="T217" s="232"/>
      <c r="AT217" s="233" t="s">
        <v>206</v>
      </c>
      <c r="AU217" s="233" t="s">
        <v>90</v>
      </c>
      <c r="AV217" s="14" t="s">
        <v>90</v>
      </c>
      <c r="AW217" s="14" t="s">
        <v>38</v>
      </c>
      <c r="AX217" s="14" t="s">
        <v>40</v>
      </c>
      <c r="AY217" s="233" t="s">
        <v>197</v>
      </c>
    </row>
    <row r="218" spans="1:65" s="2" customFormat="1" ht="21.75" customHeight="1">
      <c r="A218" s="37"/>
      <c r="B218" s="38"/>
      <c r="C218" s="196" t="s">
        <v>349</v>
      </c>
      <c r="D218" s="196" t="s">
        <v>199</v>
      </c>
      <c r="E218" s="197" t="s">
        <v>350</v>
      </c>
      <c r="F218" s="198" t="s">
        <v>351</v>
      </c>
      <c r="G218" s="199" t="s">
        <v>259</v>
      </c>
      <c r="H218" s="200">
        <v>572.38</v>
      </c>
      <c r="I218" s="201"/>
      <c r="J218" s="202">
        <f>ROUND(I218*H218,2)</f>
        <v>0</v>
      </c>
      <c r="K218" s="198" t="s">
        <v>202</v>
      </c>
      <c r="L218" s="42"/>
      <c r="M218" s="203" t="s">
        <v>32</v>
      </c>
      <c r="N218" s="204" t="s">
        <v>52</v>
      </c>
      <c r="O218" s="67"/>
      <c r="P218" s="205">
        <f>O218*H218</f>
        <v>0</v>
      </c>
      <c r="Q218" s="205">
        <v>0</v>
      </c>
      <c r="R218" s="205">
        <f>Q218*H218</f>
        <v>0</v>
      </c>
      <c r="S218" s="205">
        <v>0</v>
      </c>
      <c r="T218" s="206">
        <f>S218*H218</f>
        <v>0</v>
      </c>
      <c r="U218" s="37"/>
      <c r="V218" s="37"/>
      <c r="W218" s="37"/>
      <c r="X218" s="37"/>
      <c r="Y218" s="37"/>
      <c r="Z218" s="37"/>
      <c r="AA218" s="37"/>
      <c r="AB218" s="37"/>
      <c r="AC218" s="37"/>
      <c r="AD218" s="37"/>
      <c r="AE218" s="37"/>
      <c r="AR218" s="207" t="s">
        <v>166</v>
      </c>
      <c r="AT218" s="207" t="s">
        <v>199</v>
      </c>
      <c r="AU218" s="207" t="s">
        <v>90</v>
      </c>
      <c r="AY218" s="19" t="s">
        <v>197</v>
      </c>
      <c r="BE218" s="208">
        <f>IF(N218="základní",J218,0)</f>
        <v>0</v>
      </c>
      <c r="BF218" s="208">
        <f>IF(N218="snížená",J218,0)</f>
        <v>0</v>
      </c>
      <c r="BG218" s="208">
        <f>IF(N218="zákl. přenesená",J218,0)</f>
        <v>0</v>
      </c>
      <c r="BH218" s="208">
        <f>IF(N218="sníž. přenesená",J218,0)</f>
        <v>0</v>
      </c>
      <c r="BI218" s="208">
        <f>IF(N218="nulová",J218,0)</f>
        <v>0</v>
      </c>
      <c r="BJ218" s="19" t="s">
        <v>40</v>
      </c>
      <c r="BK218" s="208">
        <f>ROUND(I218*H218,2)</f>
        <v>0</v>
      </c>
      <c r="BL218" s="19" t="s">
        <v>166</v>
      </c>
      <c r="BM218" s="207" t="s">
        <v>352</v>
      </c>
    </row>
    <row r="219" spans="1:65" s="2" customFormat="1" ht="374.4">
      <c r="A219" s="37"/>
      <c r="B219" s="38"/>
      <c r="C219" s="39"/>
      <c r="D219" s="209" t="s">
        <v>204</v>
      </c>
      <c r="E219" s="39"/>
      <c r="F219" s="210" t="s">
        <v>353</v>
      </c>
      <c r="G219" s="39"/>
      <c r="H219" s="39"/>
      <c r="I219" s="119"/>
      <c r="J219" s="39"/>
      <c r="K219" s="39"/>
      <c r="L219" s="42"/>
      <c r="M219" s="211"/>
      <c r="N219" s="212"/>
      <c r="O219" s="67"/>
      <c r="P219" s="67"/>
      <c r="Q219" s="67"/>
      <c r="R219" s="67"/>
      <c r="S219" s="67"/>
      <c r="T219" s="68"/>
      <c r="U219" s="37"/>
      <c r="V219" s="37"/>
      <c r="W219" s="37"/>
      <c r="X219" s="37"/>
      <c r="Y219" s="37"/>
      <c r="Z219" s="37"/>
      <c r="AA219" s="37"/>
      <c r="AB219" s="37"/>
      <c r="AC219" s="37"/>
      <c r="AD219" s="37"/>
      <c r="AE219" s="37"/>
      <c r="AT219" s="19" t="s">
        <v>204</v>
      </c>
      <c r="AU219" s="19" t="s">
        <v>90</v>
      </c>
    </row>
    <row r="220" spans="1:65" s="13" customFormat="1" ht="10.199999999999999">
      <c r="B220" s="213"/>
      <c r="C220" s="214"/>
      <c r="D220" s="209" t="s">
        <v>206</v>
      </c>
      <c r="E220" s="215" t="s">
        <v>32</v>
      </c>
      <c r="F220" s="216" t="s">
        <v>268</v>
      </c>
      <c r="G220" s="214"/>
      <c r="H220" s="215" t="s">
        <v>32</v>
      </c>
      <c r="I220" s="217"/>
      <c r="J220" s="214"/>
      <c r="K220" s="214"/>
      <c r="L220" s="218"/>
      <c r="M220" s="219"/>
      <c r="N220" s="220"/>
      <c r="O220" s="220"/>
      <c r="P220" s="220"/>
      <c r="Q220" s="220"/>
      <c r="R220" s="220"/>
      <c r="S220" s="220"/>
      <c r="T220" s="221"/>
      <c r="AT220" s="222" t="s">
        <v>206</v>
      </c>
      <c r="AU220" s="222" t="s">
        <v>90</v>
      </c>
      <c r="AV220" s="13" t="s">
        <v>40</v>
      </c>
      <c r="AW220" s="13" t="s">
        <v>38</v>
      </c>
      <c r="AX220" s="13" t="s">
        <v>81</v>
      </c>
      <c r="AY220" s="222" t="s">
        <v>197</v>
      </c>
    </row>
    <row r="221" spans="1:65" s="13" customFormat="1" ht="10.199999999999999">
      <c r="B221" s="213"/>
      <c r="C221" s="214"/>
      <c r="D221" s="209" t="s">
        <v>206</v>
      </c>
      <c r="E221" s="215" t="s">
        <v>32</v>
      </c>
      <c r="F221" s="216" t="s">
        <v>269</v>
      </c>
      <c r="G221" s="214"/>
      <c r="H221" s="215" t="s">
        <v>32</v>
      </c>
      <c r="I221" s="217"/>
      <c r="J221" s="214"/>
      <c r="K221" s="214"/>
      <c r="L221" s="218"/>
      <c r="M221" s="219"/>
      <c r="N221" s="220"/>
      <c r="O221" s="220"/>
      <c r="P221" s="220"/>
      <c r="Q221" s="220"/>
      <c r="R221" s="220"/>
      <c r="S221" s="220"/>
      <c r="T221" s="221"/>
      <c r="AT221" s="222" t="s">
        <v>206</v>
      </c>
      <c r="AU221" s="222" t="s">
        <v>90</v>
      </c>
      <c r="AV221" s="13" t="s">
        <v>40</v>
      </c>
      <c r="AW221" s="13" t="s">
        <v>38</v>
      </c>
      <c r="AX221" s="13" t="s">
        <v>81</v>
      </c>
      <c r="AY221" s="222" t="s">
        <v>197</v>
      </c>
    </row>
    <row r="222" spans="1:65" s="13" customFormat="1" ht="10.199999999999999">
      <c r="B222" s="213"/>
      <c r="C222" s="214"/>
      <c r="D222" s="209" t="s">
        <v>206</v>
      </c>
      <c r="E222" s="215" t="s">
        <v>32</v>
      </c>
      <c r="F222" s="216" t="s">
        <v>207</v>
      </c>
      <c r="G222" s="214"/>
      <c r="H222" s="215" t="s">
        <v>32</v>
      </c>
      <c r="I222" s="217"/>
      <c r="J222" s="214"/>
      <c r="K222" s="214"/>
      <c r="L222" s="218"/>
      <c r="M222" s="219"/>
      <c r="N222" s="220"/>
      <c r="O222" s="220"/>
      <c r="P222" s="220"/>
      <c r="Q222" s="220"/>
      <c r="R222" s="220"/>
      <c r="S222" s="220"/>
      <c r="T222" s="221"/>
      <c r="AT222" s="222" t="s">
        <v>206</v>
      </c>
      <c r="AU222" s="222" t="s">
        <v>90</v>
      </c>
      <c r="AV222" s="13" t="s">
        <v>40</v>
      </c>
      <c r="AW222" s="13" t="s">
        <v>38</v>
      </c>
      <c r="AX222" s="13" t="s">
        <v>81</v>
      </c>
      <c r="AY222" s="222" t="s">
        <v>197</v>
      </c>
    </row>
    <row r="223" spans="1:65" s="13" customFormat="1" ht="10.199999999999999">
      <c r="B223" s="213"/>
      <c r="C223" s="214"/>
      <c r="D223" s="209" t="s">
        <v>206</v>
      </c>
      <c r="E223" s="215" t="s">
        <v>32</v>
      </c>
      <c r="F223" s="216" t="s">
        <v>270</v>
      </c>
      <c r="G223" s="214"/>
      <c r="H223" s="215" t="s">
        <v>32</v>
      </c>
      <c r="I223" s="217"/>
      <c r="J223" s="214"/>
      <c r="K223" s="214"/>
      <c r="L223" s="218"/>
      <c r="M223" s="219"/>
      <c r="N223" s="220"/>
      <c r="O223" s="220"/>
      <c r="P223" s="220"/>
      <c r="Q223" s="220"/>
      <c r="R223" s="220"/>
      <c r="S223" s="220"/>
      <c r="T223" s="221"/>
      <c r="AT223" s="222" t="s">
        <v>206</v>
      </c>
      <c r="AU223" s="222" t="s">
        <v>90</v>
      </c>
      <c r="AV223" s="13" t="s">
        <v>40</v>
      </c>
      <c r="AW223" s="13" t="s">
        <v>38</v>
      </c>
      <c r="AX223" s="13" t="s">
        <v>81</v>
      </c>
      <c r="AY223" s="222" t="s">
        <v>197</v>
      </c>
    </row>
    <row r="224" spans="1:65" s="13" customFormat="1" ht="10.199999999999999">
      <c r="B224" s="213"/>
      <c r="C224" s="214"/>
      <c r="D224" s="209" t="s">
        <v>206</v>
      </c>
      <c r="E224" s="215" t="s">
        <v>32</v>
      </c>
      <c r="F224" s="216" t="s">
        <v>271</v>
      </c>
      <c r="G224" s="214"/>
      <c r="H224" s="215" t="s">
        <v>32</v>
      </c>
      <c r="I224" s="217"/>
      <c r="J224" s="214"/>
      <c r="K224" s="214"/>
      <c r="L224" s="218"/>
      <c r="M224" s="219"/>
      <c r="N224" s="220"/>
      <c r="O224" s="220"/>
      <c r="P224" s="220"/>
      <c r="Q224" s="220"/>
      <c r="R224" s="220"/>
      <c r="S224" s="220"/>
      <c r="T224" s="221"/>
      <c r="AT224" s="222" t="s">
        <v>206</v>
      </c>
      <c r="AU224" s="222" t="s">
        <v>90</v>
      </c>
      <c r="AV224" s="13" t="s">
        <v>40</v>
      </c>
      <c r="AW224" s="13" t="s">
        <v>38</v>
      </c>
      <c r="AX224" s="13" t="s">
        <v>81</v>
      </c>
      <c r="AY224" s="222" t="s">
        <v>197</v>
      </c>
    </row>
    <row r="225" spans="1:65" s="14" customFormat="1" ht="10.199999999999999">
      <c r="B225" s="223"/>
      <c r="C225" s="224"/>
      <c r="D225" s="209" t="s">
        <v>206</v>
      </c>
      <c r="E225" s="225" t="s">
        <v>32</v>
      </c>
      <c r="F225" s="226" t="s">
        <v>272</v>
      </c>
      <c r="G225" s="224"/>
      <c r="H225" s="227">
        <v>493.80500000000001</v>
      </c>
      <c r="I225" s="228"/>
      <c r="J225" s="224"/>
      <c r="K225" s="224"/>
      <c r="L225" s="229"/>
      <c r="M225" s="230"/>
      <c r="N225" s="231"/>
      <c r="O225" s="231"/>
      <c r="P225" s="231"/>
      <c r="Q225" s="231"/>
      <c r="R225" s="231"/>
      <c r="S225" s="231"/>
      <c r="T225" s="232"/>
      <c r="AT225" s="233" t="s">
        <v>206</v>
      </c>
      <c r="AU225" s="233" t="s">
        <v>90</v>
      </c>
      <c r="AV225" s="14" t="s">
        <v>90</v>
      </c>
      <c r="AW225" s="14" t="s">
        <v>38</v>
      </c>
      <c r="AX225" s="14" t="s">
        <v>81</v>
      </c>
      <c r="AY225" s="233" t="s">
        <v>197</v>
      </c>
    </row>
    <row r="226" spans="1:65" s="14" customFormat="1" ht="10.199999999999999">
      <c r="B226" s="223"/>
      <c r="C226" s="224"/>
      <c r="D226" s="209" t="s">
        <v>206</v>
      </c>
      <c r="E226" s="225" t="s">
        <v>32</v>
      </c>
      <c r="F226" s="226" t="s">
        <v>273</v>
      </c>
      <c r="G226" s="224"/>
      <c r="H226" s="227">
        <v>78.575000000000003</v>
      </c>
      <c r="I226" s="228"/>
      <c r="J226" s="224"/>
      <c r="K226" s="224"/>
      <c r="L226" s="229"/>
      <c r="M226" s="230"/>
      <c r="N226" s="231"/>
      <c r="O226" s="231"/>
      <c r="P226" s="231"/>
      <c r="Q226" s="231"/>
      <c r="R226" s="231"/>
      <c r="S226" s="231"/>
      <c r="T226" s="232"/>
      <c r="AT226" s="233" t="s">
        <v>206</v>
      </c>
      <c r="AU226" s="233" t="s">
        <v>90</v>
      </c>
      <c r="AV226" s="14" t="s">
        <v>90</v>
      </c>
      <c r="AW226" s="14" t="s">
        <v>38</v>
      </c>
      <c r="AX226" s="14" t="s">
        <v>81</v>
      </c>
      <c r="AY226" s="233" t="s">
        <v>197</v>
      </c>
    </row>
    <row r="227" spans="1:65" s="15" customFormat="1" ht="10.199999999999999">
      <c r="B227" s="234"/>
      <c r="C227" s="235"/>
      <c r="D227" s="209" t="s">
        <v>206</v>
      </c>
      <c r="E227" s="236" t="s">
        <v>32</v>
      </c>
      <c r="F227" s="237" t="s">
        <v>209</v>
      </c>
      <c r="G227" s="235"/>
      <c r="H227" s="238">
        <v>572.38</v>
      </c>
      <c r="I227" s="239"/>
      <c r="J227" s="235"/>
      <c r="K227" s="235"/>
      <c r="L227" s="240"/>
      <c r="M227" s="241"/>
      <c r="N227" s="242"/>
      <c r="O227" s="242"/>
      <c r="P227" s="242"/>
      <c r="Q227" s="242"/>
      <c r="R227" s="242"/>
      <c r="S227" s="242"/>
      <c r="T227" s="243"/>
      <c r="AT227" s="244" t="s">
        <v>206</v>
      </c>
      <c r="AU227" s="244" t="s">
        <v>90</v>
      </c>
      <c r="AV227" s="15" t="s">
        <v>166</v>
      </c>
      <c r="AW227" s="15" t="s">
        <v>38</v>
      </c>
      <c r="AX227" s="15" t="s">
        <v>40</v>
      </c>
      <c r="AY227" s="244" t="s">
        <v>197</v>
      </c>
    </row>
    <row r="228" spans="1:65" s="2" customFormat="1" ht="16.5" customHeight="1">
      <c r="A228" s="37"/>
      <c r="B228" s="38"/>
      <c r="C228" s="196" t="s">
        <v>354</v>
      </c>
      <c r="D228" s="196" t="s">
        <v>199</v>
      </c>
      <c r="E228" s="197" t="s">
        <v>355</v>
      </c>
      <c r="F228" s="198" t="s">
        <v>356</v>
      </c>
      <c r="G228" s="199" t="s">
        <v>259</v>
      </c>
      <c r="H228" s="200">
        <v>627.28499999999997</v>
      </c>
      <c r="I228" s="201"/>
      <c r="J228" s="202">
        <f>ROUND(I228*H228,2)</f>
        <v>0</v>
      </c>
      <c r="K228" s="198" t="s">
        <v>202</v>
      </c>
      <c r="L228" s="42"/>
      <c r="M228" s="203" t="s">
        <v>32</v>
      </c>
      <c r="N228" s="204" t="s">
        <v>52</v>
      </c>
      <c r="O228" s="67"/>
      <c r="P228" s="205">
        <f>O228*H228</f>
        <v>0</v>
      </c>
      <c r="Q228" s="205">
        <v>0</v>
      </c>
      <c r="R228" s="205">
        <f>Q228*H228</f>
        <v>0</v>
      </c>
      <c r="S228" s="205">
        <v>0</v>
      </c>
      <c r="T228" s="206">
        <f>S228*H228</f>
        <v>0</v>
      </c>
      <c r="U228" s="37"/>
      <c r="V228" s="37"/>
      <c r="W228" s="37"/>
      <c r="X228" s="37"/>
      <c r="Y228" s="37"/>
      <c r="Z228" s="37"/>
      <c r="AA228" s="37"/>
      <c r="AB228" s="37"/>
      <c r="AC228" s="37"/>
      <c r="AD228" s="37"/>
      <c r="AE228" s="37"/>
      <c r="AR228" s="207" t="s">
        <v>166</v>
      </c>
      <c r="AT228" s="207" t="s">
        <v>199</v>
      </c>
      <c r="AU228" s="207" t="s">
        <v>90</v>
      </c>
      <c r="AY228" s="19" t="s">
        <v>197</v>
      </c>
      <c r="BE228" s="208">
        <f>IF(N228="základní",J228,0)</f>
        <v>0</v>
      </c>
      <c r="BF228" s="208">
        <f>IF(N228="snížená",J228,0)</f>
        <v>0</v>
      </c>
      <c r="BG228" s="208">
        <f>IF(N228="zákl. přenesená",J228,0)</f>
        <v>0</v>
      </c>
      <c r="BH228" s="208">
        <f>IF(N228="sníž. přenesená",J228,0)</f>
        <v>0</v>
      </c>
      <c r="BI228" s="208">
        <f>IF(N228="nulová",J228,0)</f>
        <v>0</v>
      </c>
      <c r="BJ228" s="19" t="s">
        <v>40</v>
      </c>
      <c r="BK228" s="208">
        <f>ROUND(I228*H228,2)</f>
        <v>0</v>
      </c>
      <c r="BL228" s="19" t="s">
        <v>166</v>
      </c>
      <c r="BM228" s="207" t="s">
        <v>357</v>
      </c>
    </row>
    <row r="229" spans="1:65" s="2" customFormat="1" ht="230.4">
      <c r="A229" s="37"/>
      <c r="B229" s="38"/>
      <c r="C229" s="39"/>
      <c r="D229" s="209" t="s">
        <v>204</v>
      </c>
      <c r="E229" s="39"/>
      <c r="F229" s="210" t="s">
        <v>358</v>
      </c>
      <c r="G229" s="39"/>
      <c r="H229" s="39"/>
      <c r="I229" s="119"/>
      <c r="J229" s="39"/>
      <c r="K229" s="39"/>
      <c r="L229" s="42"/>
      <c r="M229" s="211"/>
      <c r="N229" s="212"/>
      <c r="O229" s="67"/>
      <c r="P229" s="67"/>
      <c r="Q229" s="67"/>
      <c r="R229" s="67"/>
      <c r="S229" s="67"/>
      <c r="T229" s="68"/>
      <c r="U229" s="37"/>
      <c r="V229" s="37"/>
      <c r="W229" s="37"/>
      <c r="X229" s="37"/>
      <c r="Y229" s="37"/>
      <c r="Z229" s="37"/>
      <c r="AA229" s="37"/>
      <c r="AB229" s="37"/>
      <c r="AC229" s="37"/>
      <c r="AD229" s="37"/>
      <c r="AE229" s="37"/>
      <c r="AT229" s="19" t="s">
        <v>204</v>
      </c>
      <c r="AU229" s="19" t="s">
        <v>90</v>
      </c>
    </row>
    <row r="230" spans="1:65" s="13" customFormat="1" ht="10.199999999999999">
      <c r="B230" s="213"/>
      <c r="C230" s="214"/>
      <c r="D230" s="209" t="s">
        <v>206</v>
      </c>
      <c r="E230" s="215" t="s">
        <v>32</v>
      </c>
      <c r="F230" s="216" t="s">
        <v>323</v>
      </c>
      <c r="G230" s="214"/>
      <c r="H230" s="215" t="s">
        <v>32</v>
      </c>
      <c r="I230" s="217"/>
      <c r="J230" s="214"/>
      <c r="K230" s="214"/>
      <c r="L230" s="218"/>
      <c r="M230" s="219"/>
      <c r="N230" s="220"/>
      <c r="O230" s="220"/>
      <c r="P230" s="220"/>
      <c r="Q230" s="220"/>
      <c r="R230" s="220"/>
      <c r="S230" s="220"/>
      <c r="T230" s="221"/>
      <c r="AT230" s="222" t="s">
        <v>206</v>
      </c>
      <c r="AU230" s="222" t="s">
        <v>90</v>
      </c>
      <c r="AV230" s="13" t="s">
        <v>40</v>
      </c>
      <c r="AW230" s="13" t="s">
        <v>38</v>
      </c>
      <c r="AX230" s="13" t="s">
        <v>81</v>
      </c>
      <c r="AY230" s="222" t="s">
        <v>197</v>
      </c>
    </row>
    <row r="231" spans="1:65" s="14" customFormat="1" ht="10.199999999999999">
      <c r="B231" s="223"/>
      <c r="C231" s="224"/>
      <c r="D231" s="209" t="s">
        <v>206</v>
      </c>
      <c r="E231" s="225" t="s">
        <v>32</v>
      </c>
      <c r="F231" s="226" t="s">
        <v>324</v>
      </c>
      <c r="G231" s="224"/>
      <c r="H231" s="227">
        <v>572.38</v>
      </c>
      <c r="I231" s="228"/>
      <c r="J231" s="224"/>
      <c r="K231" s="224"/>
      <c r="L231" s="229"/>
      <c r="M231" s="230"/>
      <c r="N231" s="231"/>
      <c r="O231" s="231"/>
      <c r="P231" s="231"/>
      <c r="Q231" s="231"/>
      <c r="R231" s="231"/>
      <c r="S231" s="231"/>
      <c r="T231" s="232"/>
      <c r="AT231" s="233" t="s">
        <v>206</v>
      </c>
      <c r="AU231" s="233" t="s">
        <v>90</v>
      </c>
      <c r="AV231" s="14" t="s">
        <v>90</v>
      </c>
      <c r="AW231" s="14" t="s">
        <v>38</v>
      </c>
      <c r="AX231" s="14" t="s">
        <v>81</v>
      </c>
      <c r="AY231" s="233" t="s">
        <v>197</v>
      </c>
    </row>
    <row r="232" spans="1:65" s="14" customFormat="1" ht="10.199999999999999">
      <c r="B232" s="223"/>
      <c r="C232" s="224"/>
      <c r="D232" s="209" t="s">
        <v>206</v>
      </c>
      <c r="E232" s="225" t="s">
        <v>32</v>
      </c>
      <c r="F232" s="226" t="s">
        <v>325</v>
      </c>
      <c r="G232" s="224"/>
      <c r="H232" s="227">
        <v>32.085000000000001</v>
      </c>
      <c r="I232" s="228"/>
      <c r="J232" s="224"/>
      <c r="K232" s="224"/>
      <c r="L232" s="229"/>
      <c r="M232" s="230"/>
      <c r="N232" s="231"/>
      <c r="O232" s="231"/>
      <c r="P232" s="231"/>
      <c r="Q232" s="231"/>
      <c r="R232" s="231"/>
      <c r="S232" s="231"/>
      <c r="T232" s="232"/>
      <c r="AT232" s="233" t="s">
        <v>206</v>
      </c>
      <c r="AU232" s="233" t="s">
        <v>90</v>
      </c>
      <c r="AV232" s="14" t="s">
        <v>90</v>
      </c>
      <c r="AW232" s="14" t="s">
        <v>38</v>
      </c>
      <c r="AX232" s="14" t="s">
        <v>81</v>
      </c>
      <c r="AY232" s="233" t="s">
        <v>197</v>
      </c>
    </row>
    <row r="233" spans="1:65" s="14" customFormat="1" ht="10.199999999999999">
      <c r="B233" s="223"/>
      <c r="C233" s="224"/>
      <c r="D233" s="209" t="s">
        <v>206</v>
      </c>
      <c r="E233" s="225" t="s">
        <v>32</v>
      </c>
      <c r="F233" s="226" t="s">
        <v>326</v>
      </c>
      <c r="G233" s="224"/>
      <c r="H233" s="227">
        <v>22.82</v>
      </c>
      <c r="I233" s="228"/>
      <c r="J233" s="224"/>
      <c r="K233" s="224"/>
      <c r="L233" s="229"/>
      <c r="M233" s="230"/>
      <c r="N233" s="231"/>
      <c r="O233" s="231"/>
      <c r="P233" s="231"/>
      <c r="Q233" s="231"/>
      <c r="R233" s="231"/>
      <c r="S233" s="231"/>
      <c r="T233" s="232"/>
      <c r="AT233" s="233" t="s">
        <v>206</v>
      </c>
      <c r="AU233" s="233" t="s">
        <v>90</v>
      </c>
      <c r="AV233" s="14" t="s">
        <v>90</v>
      </c>
      <c r="AW233" s="14" t="s">
        <v>38</v>
      </c>
      <c r="AX233" s="14" t="s">
        <v>81</v>
      </c>
      <c r="AY233" s="233" t="s">
        <v>197</v>
      </c>
    </row>
    <row r="234" spans="1:65" s="16" customFormat="1" ht="10.199999999999999">
      <c r="B234" s="245"/>
      <c r="C234" s="246"/>
      <c r="D234" s="209" t="s">
        <v>206</v>
      </c>
      <c r="E234" s="247" t="s">
        <v>32</v>
      </c>
      <c r="F234" s="248" t="s">
        <v>327</v>
      </c>
      <c r="G234" s="246"/>
      <c r="H234" s="249">
        <v>627.28499999999997</v>
      </c>
      <c r="I234" s="250"/>
      <c r="J234" s="246"/>
      <c r="K234" s="246"/>
      <c r="L234" s="251"/>
      <c r="M234" s="252"/>
      <c r="N234" s="253"/>
      <c r="O234" s="253"/>
      <c r="P234" s="253"/>
      <c r="Q234" s="253"/>
      <c r="R234" s="253"/>
      <c r="S234" s="253"/>
      <c r="T234" s="254"/>
      <c r="AT234" s="255" t="s">
        <v>206</v>
      </c>
      <c r="AU234" s="255" t="s">
        <v>90</v>
      </c>
      <c r="AV234" s="16" t="s">
        <v>114</v>
      </c>
      <c r="AW234" s="16" t="s">
        <v>38</v>
      </c>
      <c r="AX234" s="16" t="s">
        <v>81</v>
      </c>
      <c r="AY234" s="255" t="s">
        <v>197</v>
      </c>
    </row>
    <row r="235" spans="1:65" s="15" customFormat="1" ht="10.199999999999999">
      <c r="B235" s="234"/>
      <c r="C235" s="235"/>
      <c r="D235" s="209" t="s">
        <v>206</v>
      </c>
      <c r="E235" s="236" t="s">
        <v>32</v>
      </c>
      <c r="F235" s="237" t="s">
        <v>209</v>
      </c>
      <c r="G235" s="235"/>
      <c r="H235" s="238">
        <v>627.28499999999997</v>
      </c>
      <c r="I235" s="239"/>
      <c r="J235" s="235"/>
      <c r="K235" s="235"/>
      <c r="L235" s="240"/>
      <c r="M235" s="241"/>
      <c r="N235" s="242"/>
      <c r="O235" s="242"/>
      <c r="P235" s="242"/>
      <c r="Q235" s="242"/>
      <c r="R235" s="242"/>
      <c r="S235" s="242"/>
      <c r="T235" s="243"/>
      <c r="AT235" s="244" t="s">
        <v>206</v>
      </c>
      <c r="AU235" s="244" t="s">
        <v>90</v>
      </c>
      <c r="AV235" s="15" t="s">
        <v>166</v>
      </c>
      <c r="AW235" s="15" t="s">
        <v>38</v>
      </c>
      <c r="AX235" s="15" t="s">
        <v>40</v>
      </c>
      <c r="AY235" s="244" t="s">
        <v>197</v>
      </c>
    </row>
    <row r="236" spans="1:65" s="2" customFormat="1" ht="21.75" customHeight="1">
      <c r="A236" s="37"/>
      <c r="B236" s="38"/>
      <c r="C236" s="196" t="s">
        <v>359</v>
      </c>
      <c r="D236" s="196" t="s">
        <v>199</v>
      </c>
      <c r="E236" s="197" t="s">
        <v>360</v>
      </c>
      <c r="F236" s="198" t="s">
        <v>361</v>
      </c>
      <c r="G236" s="199" t="s">
        <v>339</v>
      </c>
      <c r="H236" s="200">
        <v>1097.749</v>
      </c>
      <c r="I236" s="201"/>
      <c r="J236" s="202">
        <f>ROUND(I236*H236,2)</f>
        <v>0</v>
      </c>
      <c r="K236" s="198" t="s">
        <v>202</v>
      </c>
      <c r="L236" s="42"/>
      <c r="M236" s="203" t="s">
        <v>32</v>
      </c>
      <c r="N236" s="204" t="s">
        <v>52</v>
      </c>
      <c r="O236" s="67"/>
      <c r="P236" s="205">
        <f>O236*H236</f>
        <v>0</v>
      </c>
      <c r="Q236" s="205">
        <v>0</v>
      </c>
      <c r="R236" s="205">
        <f>Q236*H236</f>
        <v>0</v>
      </c>
      <c r="S236" s="205">
        <v>0</v>
      </c>
      <c r="T236" s="206">
        <f>S236*H236</f>
        <v>0</v>
      </c>
      <c r="U236" s="37"/>
      <c r="V236" s="37"/>
      <c r="W236" s="37"/>
      <c r="X236" s="37"/>
      <c r="Y236" s="37"/>
      <c r="Z236" s="37"/>
      <c r="AA236" s="37"/>
      <c r="AB236" s="37"/>
      <c r="AC236" s="37"/>
      <c r="AD236" s="37"/>
      <c r="AE236" s="37"/>
      <c r="AR236" s="207" t="s">
        <v>166</v>
      </c>
      <c r="AT236" s="207" t="s">
        <v>199</v>
      </c>
      <c r="AU236" s="207" t="s">
        <v>90</v>
      </c>
      <c r="AY236" s="19" t="s">
        <v>197</v>
      </c>
      <c r="BE236" s="208">
        <f>IF(N236="základní",J236,0)</f>
        <v>0</v>
      </c>
      <c r="BF236" s="208">
        <f>IF(N236="snížená",J236,0)</f>
        <v>0</v>
      </c>
      <c r="BG236" s="208">
        <f>IF(N236="zákl. přenesená",J236,0)</f>
        <v>0</v>
      </c>
      <c r="BH236" s="208">
        <f>IF(N236="sníž. přenesená",J236,0)</f>
        <v>0</v>
      </c>
      <c r="BI236" s="208">
        <f>IF(N236="nulová",J236,0)</f>
        <v>0</v>
      </c>
      <c r="BJ236" s="19" t="s">
        <v>40</v>
      </c>
      <c r="BK236" s="208">
        <f>ROUND(I236*H236,2)</f>
        <v>0</v>
      </c>
      <c r="BL236" s="19" t="s">
        <v>166</v>
      </c>
      <c r="BM236" s="207" t="s">
        <v>362</v>
      </c>
    </row>
    <row r="237" spans="1:65" s="2" customFormat="1" ht="28.8">
      <c r="A237" s="37"/>
      <c r="B237" s="38"/>
      <c r="C237" s="39"/>
      <c r="D237" s="209" t="s">
        <v>204</v>
      </c>
      <c r="E237" s="39"/>
      <c r="F237" s="210" t="s">
        <v>363</v>
      </c>
      <c r="G237" s="39"/>
      <c r="H237" s="39"/>
      <c r="I237" s="119"/>
      <c r="J237" s="39"/>
      <c r="K237" s="39"/>
      <c r="L237" s="42"/>
      <c r="M237" s="211"/>
      <c r="N237" s="212"/>
      <c r="O237" s="67"/>
      <c r="P237" s="67"/>
      <c r="Q237" s="67"/>
      <c r="R237" s="67"/>
      <c r="S237" s="67"/>
      <c r="T237" s="68"/>
      <c r="U237" s="37"/>
      <c r="V237" s="37"/>
      <c r="W237" s="37"/>
      <c r="X237" s="37"/>
      <c r="Y237" s="37"/>
      <c r="Z237" s="37"/>
      <c r="AA237" s="37"/>
      <c r="AB237" s="37"/>
      <c r="AC237" s="37"/>
      <c r="AD237" s="37"/>
      <c r="AE237" s="37"/>
      <c r="AT237" s="19" t="s">
        <v>204</v>
      </c>
      <c r="AU237" s="19" t="s">
        <v>90</v>
      </c>
    </row>
    <row r="238" spans="1:65" s="2" customFormat="1" ht="19.2">
      <c r="A238" s="37"/>
      <c r="B238" s="38"/>
      <c r="C238" s="39"/>
      <c r="D238" s="209" t="s">
        <v>223</v>
      </c>
      <c r="E238" s="39"/>
      <c r="F238" s="210" t="s">
        <v>364</v>
      </c>
      <c r="G238" s="39"/>
      <c r="H238" s="39"/>
      <c r="I238" s="119"/>
      <c r="J238" s="39"/>
      <c r="K238" s="39"/>
      <c r="L238" s="42"/>
      <c r="M238" s="211"/>
      <c r="N238" s="212"/>
      <c r="O238" s="67"/>
      <c r="P238" s="67"/>
      <c r="Q238" s="67"/>
      <c r="R238" s="67"/>
      <c r="S238" s="67"/>
      <c r="T238" s="68"/>
      <c r="U238" s="37"/>
      <c r="V238" s="37"/>
      <c r="W238" s="37"/>
      <c r="X238" s="37"/>
      <c r="Y238" s="37"/>
      <c r="Z238" s="37"/>
      <c r="AA238" s="37"/>
      <c r="AB238" s="37"/>
      <c r="AC238" s="37"/>
      <c r="AD238" s="37"/>
      <c r="AE238" s="37"/>
      <c r="AT238" s="19" t="s">
        <v>223</v>
      </c>
      <c r="AU238" s="19" t="s">
        <v>90</v>
      </c>
    </row>
    <row r="239" spans="1:65" s="13" customFormat="1" ht="10.199999999999999">
      <c r="B239" s="213"/>
      <c r="C239" s="214"/>
      <c r="D239" s="209" t="s">
        <v>206</v>
      </c>
      <c r="E239" s="215" t="s">
        <v>32</v>
      </c>
      <c r="F239" s="216" t="s">
        <v>323</v>
      </c>
      <c r="G239" s="214"/>
      <c r="H239" s="215" t="s">
        <v>32</v>
      </c>
      <c r="I239" s="217"/>
      <c r="J239" s="214"/>
      <c r="K239" s="214"/>
      <c r="L239" s="218"/>
      <c r="M239" s="219"/>
      <c r="N239" s="220"/>
      <c r="O239" s="220"/>
      <c r="P239" s="220"/>
      <c r="Q239" s="220"/>
      <c r="R239" s="220"/>
      <c r="S239" s="220"/>
      <c r="T239" s="221"/>
      <c r="AT239" s="222" t="s">
        <v>206</v>
      </c>
      <c r="AU239" s="222" t="s">
        <v>90</v>
      </c>
      <c r="AV239" s="13" t="s">
        <v>40</v>
      </c>
      <c r="AW239" s="13" t="s">
        <v>38</v>
      </c>
      <c r="AX239" s="13" t="s">
        <v>81</v>
      </c>
      <c r="AY239" s="222" t="s">
        <v>197</v>
      </c>
    </row>
    <row r="240" spans="1:65" s="14" customFormat="1" ht="10.199999999999999">
      <c r="B240" s="223"/>
      <c r="C240" s="224"/>
      <c r="D240" s="209" t="s">
        <v>206</v>
      </c>
      <c r="E240" s="225" t="s">
        <v>32</v>
      </c>
      <c r="F240" s="226" t="s">
        <v>365</v>
      </c>
      <c r="G240" s="224"/>
      <c r="H240" s="227">
        <v>1001.665</v>
      </c>
      <c r="I240" s="228"/>
      <c r="J240" s="224"/>
      <c r="K240" s="224"/>
      <c r="L240" s="229"/>
      <c r="M240" s="230"/>
      <c r="N240" s="231"/>
      <c r="O240" s="231"/>
      <c r="P240" s="231"/>
      <c r="Q240" s="231"/>
      <c r="R240" s="231"/>
      <c r="S240" s="231"/>
      <c r="T240" s="232"/>
      <c r="AT240" s="233" t="s">
        <v>206</v>
      </c>
      <c r="AU240" s="233" t="s">
        <v>90</v>
      </c>
      <c r="AV240" s="14" t="s">
        <v>90</v>
      </c>
      <c r="AW240" s="14" t="s">
        <v>38</v>
      </c>
      <c r="AX240" s="14" t="s">
        <v>81</v>
      </c>
      <c r="AY240" s="233" t="s">
        <v>197</v>
      </c>
    </row>
    <row r="241" spans="1:65" s="14" customFormat="1" ht="10.199999999999999">
      <c r="B241" s="223"/>
      <c r="C241" s="224"/>
      <c r="D241" s="209" t="s">
        <v>206</v>
      </c>
      <c r="E241" s="225" t="s">
        <v>32</v>
      </c>
      <c r="F241" s="226" t="s">
        <v>366</v>
      </c>
      <c r="G241" s="224"/>
      <c r="H241" s="227">
        <v>56.149000000000001</v>
      </c>
      <c r="I241" s="228"/>
      <c r="J241" s="224"/>
      <c r="K241" s="224"/>
      <c r="L241" s="229"/>
      <c r="M241" s="230"/>
      <c r="N241" s="231"/>
      <c r="O241" s="231"/>
      <c r="P241" s="231"/>
      <c r="Q241" s="231"/>
      <c r="R241" s="231"/>
      <c r="S241" s="231"/>
      <c r="T241" s="232"/>
      <c r="AT241" s="233" t="s">
        <v>206</v>
      </c>
      <c r="AU241" s="233" t="s">
        <v>90</v>
      </c>
      <c r="AV241" s="14" t="s">
        <v>90</v>
      </c>
      <c r="AW241" s="14" t="s">
        <v>38</v>
      </c>
      <c r="AX241" s="14" t="s">
        <v>81</v>
      </c>
      <c r="AY241" s="233" t="s">
        <v>197</v>
      </c>
    </row>
    <row r="242" spans="1:65" s="14" customFormat="1" ht="10.199999999999999">
      <c r="B242" s="223"/>
      <c r="C242" s="224"/>
      <c r="D242" s="209" t="s">
        <v>206</v>
      </c>
      <c r="E242" s="225" t="s">
        <v>32</v>
      </c>
      <c r="F242" s="226" t="s">
        <v>367</v>
      </c>
      <c r="G242" s="224"/>
      <c r="H242" s="227">
        <v>39.935000000000002</v>
      </c>
      <c r="I242" s="228"/>
      <c r="J242" s="224"/>
      <c r="K242" s="224"/>
      <c r="L242" s="229"/>
      <c r="M242" s="230"/>
      <c r="N242" s="231"/>
      <c r="O242" s="231"/>
      <c r="P242" s="231"/>
      <c r="Q242" s="231"/>
      <c r="R242" s="231"/>
      <c r="S242" s="231"/>
      <c r="T242" s="232"/>
      <c r="AT242" s="233" t="s">
        <v>206</v>
      </c>
      <c r="AU242" s="233" t="s">
        <v>90</v>
      </c>
      <c r="AV242" s="14" t="s">
        <v>90</v>
      </c>
      <c r="AW242" s="14" t="s">
        <v>38</v>
      </c>
      <c r="AX242" s="14" t="s">
        <v>81</v>
      </c>
      <c r="AY242" s="233" t="s">
        <v>197</v>
      </c>
    </row>
    <row r="243" spans="1:65" s="16" customFormat="1" ht="10.199999999999999">
      <c r="B243" s="245"/>
      <c r="C243" s="246"/>
      <c r="D243" s="209" t="s">
        <v>206</v>
      </c>
      <c r="E243" s="247" t="s">
        <v>32</v>
      </c>
      <c r="F243" s="248" t="s">
        <v>327</v>
      </c>
      <c r="G243" s="246"/>
      <c r="H243" s="249">
        <v>1097.749</v>
      </c>
      <c r="I243" s="250"/>
      <c r="J243" s="246"/>
      <c r="K243" s="246"/>
      <c r="L243" s="251"/>
      <c r="M243" s="252"/>
      <c r="N243" s="253"/>
      <c r="O243" s="253"/>
      <c r="P243" s="253"/>
      <c r="Q243" s="253"/>
      <c r="R243" s="253"/>
      <c r="S243" s="253"/>
      <c r="T243" s="254"/>
      <c r="AT243" s="255" t="s">
        <v>206</v>
      </c>
      <c r="AU243" s="255" t="s">
        <v>90</v>
      </c>
      <c r="AV243" s="16" t="s">
        <v>114</v>
      </c>
      <c r="AW243" s="16" t="s">
        <v>38</v>
      </c>
      <c r="AX243" s="16" t="s">
        <v>81</v>
      </c>
      <c r="AY243" s="255" t="s">
        <v>197</v>
      </c>
    </row>
    <row r="244" spans="1:65" s="15" customFormat="1" ht="10.199999999999999">
      <c r="B244" s="234"/>
      <c r="C244" s="235"/>
      <c r="D244" s="209" t="s">
        <v>206</v>
      </c>
      <c r="E244" s="236" t="s">
        <v>32</v>
      </c>
      <c r="F244" s="237" t="s">
        <v>209</v>
      </c>
      <c r="G244" s="235"/>
      <c r="H244" s="238">
        <v>1097.749</v>
      </c>
      <c r="I244" s="239"/>
      <c r="J244" s="235"/>
      <c r="K244" s="235"/>
      <c r="L244" s="240"/>
      <c r="M244" s="241"/>
      <c r="N244" s="242"/>
      <c r="O244" s="242"/>
      <c r="P244" s="242"/>
      <c r="Q244" s="242"/>
      <c r="R244" s="242"/>
      <c r="S244" s="242"/>
      <c r="T244" s="243"/>
      <c r="AT244" s="244" t="s">
        <v>206</v>
      </c>
      <c r="AU244" s="244" t="s">
        <v>90</v>
      </c>
      <c r="AV244" s="15" t="s">
        <v>166</v>
      </c>
      <c r="AW244" s="15" t="s">
        <v>38</v>
      </c>
      <c r="AX244" s="15" t="s">
        <v>40</v>
      </c>
      <c r="AY244" s="244" t="s">
        <v>197</v>
      </c>
    </row>
    <row r="245" spans="1:65" s="2" customFormat="1" ht="16.5" customHeight="1">
      <c r="A245" s="37"/>
      <c r="B245" s="38"/>
      <c r="C245" s="196" t="s">
        <v>368</v>
      </c>
      <c r="D245" s="196" t="s">
        <v>199</v>
      </c>
      <c r="E245" s="197" t="s">
        <v>369</v>
      </c>
      <c r="F245" s="198" t="s">
        <v>370</v>
      </c>
      <c r="G245" s="199" t="s">
        <v>259</v>
      </c>
      <c r="H245" s="200">
        <v>0.22</v>
      </c>
      <c r="I245" s="201"/>
      <c r="J245" s="202">
        <f>ROUND(I245*H245,2)</f>
        <v>0</v>
      </c>
      <c r="K245" s="198" t="s">
        <v>202</v>
      </c>
      <c r="L245" s="42"/>
      <c r="M245" s="203" t="s">
        <v>32</v>
      </c>
      <c r="N245" s="204" t="s">
        <v>52</v>
      </c>
      <c r="O245" s="67"/>
      <c r="P245" s="205">
        <f>O245*H245</f>
        <v>0</v>
      </c>
      <c r="Q245" s="205">
        <v>0</v>
      </c>
      <c r="R245" s="205">
        <f>Q245*H245</f>
        <v>0</v>
      </c>
      <c r="S245" s="205">
        <v>0</v>
      </c>
      <c r="T245" s="206">
        <f>S245*H245</f>
        <v>0</v>
      </c>
      <c r="U245" s="37"/>
      <c r="V245" s="37"/>
      <c r="W245" s="37"/>
      <c r="X245" s="37"/>
      <c r="Y245" s="37"/>
      <c r="Z245" s="37"/>
      <c r="AA245" s="37"/>
      <c r="AB245" s="37"/>
      <c r="AC245" s="37"/>
      <c r="AD245" s="37"/>
      <c r="AE245" s="37"/>
      <c r="AR245" s="207" t="s">
        <v>166</v>
      </c>
      <c r="AT245" s="207" t="s">
        <v>199</v>
      </c>
      <c r="AU245" s="207" t="s">
        <v>90</v>
      </c>
      <c r="AY245" s="19" t="s">
        <v>197</v>
      </c>
      <c r="BE245" s="208">
        <f>IF(N245="základní",J245,0)</f>
        <v>0</v>
      </c>
      <c r="BF245" s="208">
        <f>IF(N245="snížená",J245,0)</f>
        <v>0</v>
      </c>
      <c r="BG245" s="208">
        <f>IF(N245="zákl. přenesená",J245,0)</f>
        <v>0</v>
      </c>
      <c r="BH245" s="208">
        <f>IF(N245="sníž. přenesená",J245,0)</f>
        <v>0</v>
      </c>
      <c r="BI245" s="208">
        <f>IF(N245="nulová",J245,0)</f>
        <v>0</v>
      </c>
      <c r="BJ245" s="19" t="s">
        <v>40</v>
      </c>
      <c r="BK245" s="208">
        <f>ROUND(I245*H245,2)</f>
        <v>0</v>
      </c>
      <c r="BL245" s="19" t="s">
        <v>166</v>
      </c>
      <c r="BM245" s="207" t="s">
        <v>371</v>
      </c>
    </row>
    <row r="246" spans="1:65" s="2" customFormat="1" ht="57.6">
      <c r="A246" s="37"/>
      <c r="B246" s="38"/>
      <c r="C246" s="39"/>
      <c r="D246" s="209" t="s">
        <v>204</v>
      </c>
      <c r="E246" s="39"/>
      <c r="F246" s="210" t="s">
        <v>372</v>
      </c>
      <c r="G246" s="39"/>
      <c r="H246" s="39"/>
      <c r="I246" s="119"/>
      <c r="J246" s="39"/>
      <c r="K246" s="39"/>
      <c r="L246" s="42"/>
      <c r="M246" s="211"/>
      <c r="N246" s="212"/>
      <c r="O246" s="67"/>
      <c r="P246" s="67"/>
      <c r="Q246" s="67"/>
      <c r="R246" s="67"/>
      <c r="S246" s="67"/>
      <c r="T246" s="68"/>
      <c r="U246" s="37"/>
      <c r="V246" s="37"/>
      <c r="W246" s="37"/>
      <c r="X246" s="37"/>
      <c r="Y246" s="37"/>
      <c r="Z246" s="37"/>
      <c r="AA246" s="37"/>
      <c r="AB246" s="37"/>
      <c r="AC246" s="37"/>
      <c r="AD246" s="37"/>
      <c r="AE246" s="37"/>
      <c r="AT246" s="19" t="s">
        <v>204</v>
      </c>
      <c r="AU246" s="19" t="s">
        <v>90</v>
      </c>
    </row>
    <row r="247" spans="1:65" s="13" customFormat="1" ht="10.199999999999999">
      <c r="B247" s="213"/>
      <c r="C247" s="214"/>
      <c r="D247" s="209" t="s">
        <v>206</v>
      </c>
      <c r="E247" s="215" t="s">
        <v>32</v>
      </c>
      <c r="F247" s="216" t="s">
        <v>207</v>
      </c>
      <c r="G247" s="214"/>
      <c r="H247" s="215" t="s">
        <v>32</v>
      </c>
      <c r="I247" s="217"/>
      <c r="J247" s="214"/>
      <c r="K247" s="214"/>
      <c r="L247" s="218"/>
      <c r="M247" s="219"/>
      <c r="N247" s="220"/>
      <c r="O247" s="220"/>
      <c r="P247" s="220"/>
      <c r="Q247" s="220"/>
      <c r="R247" s="220"/>
      <c r="S247" s="220"/>
      <c r="T247" s="221"/>
      <c r="AT247" s="222" t="s">
        <v>206</v>
      </c>
      <c r="AU247" s="222" t="s">
        <v>90</v>
      </c>
      <c r="AV247" s="13" t="s">
        <v>40</v>
      </c>
      <c r="AW247" s="13" t="s">
        <v>38</v>
      </c>
      <c r="AX247" s="13" t="s">
        <v>81</v>
      </c>
      <c r="AY247" s="222" t="s">
        <v>197</v>
      </c>
    </row>
    <row r="248" spans="1:65" s="13" customFormat="1" ht="10.199999999999999">
      <c r="B248" s="213"/>
      <c r="C248" s="214"/>
      <c r="D248" s="209" t="s">
        <v>206</v>
      </c>
      <c r="E248" s="215" t="s">
        <v>32</v>
      </c>
      <c r="F248" s="216" t="s">
        <v>373</v>
      </c>
      <c r="G248" s="214"/>
      <c r="H248" s="215" t="s">
        <v>32</v>
      </c>
      <c r="I248" s="217"/>
      <c r="J248" s="214"/>
      <c r="K248" s="214"/>
      <c r="L248" s="218"/>
      <c r="M248" s="219"/>
      <c r="N248" s="220"/>
      <c r="O248" s="220"/>
      <c r="P248" s="220"/>
      <c r="Q248" s="220"/>
      <c r="R248" s="220"/>
      <c r="S248" s="220"/>
      <c r="T248" s="221"/>
      <c r="AT248" s="222" t="s">
        <v>206</v>
      </c>
      <c r="AU248" s="222" t="s">
        <v>90</v>
      </c>
      <c r="AV248" s="13" t="s">
        <v>40</v>
      </c>
      <c r="AW248" s="13" t="s">
        <v>38</v>
      </c>
      <c r="AX248" s="13" t="s">
        <v>81</v>
      </c>
      <c r="AY248" s="222" t="s">
        <v>197</v>
      </c>
    </row>
    <row r="249" spans="1:65" s="14" customFormat="1" ht="10.199999999999999">
      <c r="B249" s="223"/>
      <c r="C249" s="224"/>
      <c r="D249" s="209" t="s">
        <v>206</v>
      </c>
      <c r="E249" s="225" t="s">
        <v>32</v>
      </c>
      <c r="F249" s="226" t="s">
        <v>374</v>
      </c>
      <c r="G249" s="224"/>
      <c r="H249" s="227">
        <v>0.22</v>
      </c>
      <c r="I249" s="228"/>
      <c r="J249" s="224"/>
      <c r="K249" s="224"/>
      <c r="L249" s="229"/>
      <c r="M249" s="230"/>
      <c r="N249" s="231"/>
      <c r="O249" s="231"/>
      <c r="P249" s="231"/>
      <c r="Q249" s="231"/>
      <c r="R249" s="231"/>
      <c r="S249" s="231"/>
      <c r="T249" s="232"/>
      <c r="AT249" s="233" t="s">
        <v>206</v>
      </c>
      <c r="AU249" s="233" t="s">
        <v>90</v>
      </c>
      <c r="AV249" s="14" t="s">
        <v>90</v>
      </c>
      <c r="AW249" s="14" t="s">
        <v>38</v>
      </c>
      <c r="AX249" s="14" t="s">
        <v>81</v>
      </c>
      <c r="AY249" s="233" t="s">
        <v>197</v>
      </c>
    </row>
    <row r="250" spans="1:65" s="15" customFormat="1" ht="10.199999999999999">
      <c r="B250" s="234"/>
      <c r="C250" s="235"/>
      <c r="D250" s="209" t="s">
        <v>206</v>
      </c>
      <c r="E250" s="236" t="s">
        <v>32</v>
      </c>
      <c r="F250" s="237" t="s">
        <v>209</v>
      </c>
      <c r="G250" s="235"/>
      <c r="H250" s="238">
        <v>0.22</v>
      </c>
      <c r="I250" s="239"/>
      <c r="J250" s="235"/>
      <c r="K250" s="235"/>
      <c r="L250" s="240"/>
      <c r="M250" s="241"/>
      <c r="N250" s="242"/>
      <c r="O250" s="242"/>
      <c r="P250" s="242"/>
      <c r="Q250" s="242"/>
      <c r="R250" s="242"/>
      <c r="S250" s="242"/>
      <c r="T250" s="243"/>
      <c r="AT250" s="244" t="s">
        <v>206</v>
      </c>
      <c r="AU250" s="244" t="s">
        <v>90</v>
      </c>
      <c r="AV250" s="15" t="s">
        <v>166</v>
      </c>
      <c r="AW250" s="15" t="s">
        <v>38</v>
      </c>
      <c r="AX250" s="15" t="s">
        <v>40</v>
      </c>
      <c r="AY250" s="244" t="s">
        <v>197</v>
      </c>
    </row>
    <row r="251" spans="1:65" s="2" customFormat="1" ht="21.75" customHeight="1">
      <c r="A251" s="37"/>
      <c r="B251" s="38"/>
      <c r="C251" s="196" t="s">
        <v>375</v>
      </c>
      <c r="D251" s="196" t="s">
        <v>199</v>
      </c>
      <c r="E251" s="197" t="s">
        <v>376</v>
      </c>
      <c r="F251" s="198" t="s">
        <v>377</v>
      </c>
      <c r="G251" s="199" t="s">
        <v>259</v>
      </c>
      <c r="H251" s="200">
        <v>14.782999999999999</v>
      </c>
      <c r="I251" s="201"/>
      <c r="J251" s="202">
        <f>ROUND(I251*H251,2)</f>
        <v>0</v>
      </c>
      <c r="K251" s="198" t="s">
        <v>202</v>
      </c>
      <c r="L251" s="42"/>
      <c r="M251" s="203" t="s">
        <v>32</v>
      </c>
      <c r="N251" s="204" t="s">
        <v>52</v>
      </c>
      <c r="O251" s="67"/>
      <c r="P251" s="205">
        <f>O251*H251</f>
        <v>0</v>
      </c>
      <c r="Q251" s="205">
        <v>0</v>
      </c>
      <c r="R251" s="205">
        <f>Q251*H251</f>
        <v>0</v>
      </c>
      <c r="S251" s="205">
        <v>0</v>
      </c>
      <c r="T251" s="206">
        <f>S251*H251</f>
        <v>0</v>
      </c>
      <c r="U251" s="37"/>
      <c r="V251" s="37"/>
      <c r="W251" s="37"/>
      <c r="X251" s="37"/>
      <c r="Y251" s="37"/>
      <c r="Z251" s="37"/>
      <c r="AA251" s="37"/>
      <c r="AB251" s="37"/>
      <c r="AC251" s="37"/>
      <c r="AD251" s="37"/>
      <c r="AE251" s="37"/>
      <c r="AR251" s="207" t="s">
        <v>166</v>
      </c>
      <c r="AT251" s="207" t="s">
        <v>199</v>
      </c>
      <c r="AU251" s="207" t="s">
        <v>90</v>
      </c>
      <c r="AY251" s="19" t="s">
        <v>197</v>
      </c>
      <c r="BE251" s="208">
        <f>IF(N251="základní",J251,0)</f>
        <v>0</v>
      </c>
      <c r="BF251" s="208">
        <f>IF(N251="snížená",J251,0)</f>
        <v>0</v>
      </c>
      <c r="BG251" s="208">
        <f>IF(N251="zákl. přenesená",J251,0)</f>
        <v>0</v>
      </c>
      <c r="BH251" s="208">
        <f>IF(N251="sníž. přenesená",J251,0)</f>
        <v>0</v>
      </c>
      <c r="BI251" s="208">
        <f>IF(N251="nulová",J251,0)</f>
        <v>0</v>
      </c>
      <c r="BJ251" s="19" t="s">
        <v>40</v>
      </c>
      <c r="BK251" s="208">
        <f>ROUND(I251*H251,2)</f>
        <v>0</v>
      </c>
      <c r="BL251" s="19" t="s">
        <v>166</v>
      </c>
      <c r="BM251" s="207" t="s">
        <v>378</v>
      </c>
    </row>
    <row r="252" spans="1:65" s="2" customFormat="1" ht="345.6">
      <c r="A252" s="37"/>
      <c r="B252" s="38"/>
      <c r="C252" s="39"/>
      <c r="D252" s="209" t="s">
        <v>204</v>
      </c>
      <c r="E252" s="39"/>
      <c r="F252" s="210" t="s">
        <v>379</v>
      </c>
      <c r="G252" s="39"/>
      <c r="H252" s="39"/>
      <c r="I252" s="119"/>
      <c r="J252" s="39"/>
      <c r="K252" s="39"/>
      <c r="L252" s="42"/>
      <c r="M252" s="211"/>
      <c r="N252" s="212"/>
      <c r="O252" s="67"/>
      <c r="P252" s="67"/>
      <c r="Q252" s="67"/>
      <c r="R252" s="67"/>
      <c r="S252" s="67"/>
      <c r="T252" s="68"/>
      <c r="U252" s="37"/>
      <c r="V252" s="37"/>
      <c r="W252" s="37"/>
      <c r="X252" s="37"/>
      <c r="Y252" s="37"/>
      <c r="Z252" s="37"/>
      <c r="AA252" s="37"/>
      <c r="AB252" s="37"/>
      <c r="AC252" s="37"/>
      <c r="AD252" s="37"/>
      <c r="AE252" s="37"/>
      <c r="AT252" s="19" t="s">
        <v>204</v>
      </c>
      <c r="AU252" s="19" t="s">
        <v>90</v>
      </c>
    </row>
    <row r="253" spans="1:65" s="2" customFormat="1" ht="19.2">
      <c r="A253" s="37"/>
      <c r="B253" s="38"/>
      <c r="C253" s="39"/>
      <c r="D253" s="209" t="s">
        <v>223</v>
      </c>
      <c r="E253" s="39"/>
      <c r="F253" s="210" t="s">
        <v>380</v>
      </c>
      <c r="G253" s="39"/>
      <c r="H253" s="39"/>
      <c r="I253" s="119"/>
      <c r="J253" s="39"/>
      <c r="K253" s="39"/>
      <c r="L253" s="42"/>
      <c r="M253" s="211"/>
      <c r="N253" s="212"/>
      <c r="O253" s="67"/>
      <c r="P253" s="67"/>
      <c r="Q253" s="67"/>
      <c r="R253" s="67"/>
      <c r="S253" s="67"/>
      <c r="T253" s="68"/>
      <c r="U253" s="37"/>
      <c r="V253" s="37"/>
      <c r="W253" s="37"/>
      <c r="X253" s="37"/>
      <c r="Y253" s="37"/>
      <c r="Z253" s="37"/>
      <c r="AA253" s="37"/>
      <c r="AB253" s="37"/>
      <c r="AC253" s="37"/>
      <c r="AD253" s="37"/>
      <c r="AE253" s="37"/>
      <c r="AT253" s="19" t="s">
        <v>223</v>
      </c>
      <c r="AU253" s="19" t="s">
        <v>90</v>
      </c>
    </row>
    <row r="254" spans="1:65" s="13" customFormat="1" ht="10.199999999999999">
      <c r="B254" s="213"/>
      <c r="C254" s="214"/>
      <c r="D254" s="209" t="s">
        <v>206</v>
      </c>
      <c r="E254" s="215" t="s">
        <v>32</v>
      </c>
      <c r="F254" s="216" t="s">
        <v>285</v>
      </c>
      <c r="G254" s="214"/>
      <c r="H254" s="215" t="s">
        <v>32</v>
      </c>
      <c r="I254" s="217"/>
      <c r="J254" s="214"/>
      <c r="K254" s="214"/>
      <c r="L254" s="218"/>
      <c r="M254" s="219"/>
      <c r="N254" s="220"/>
      <c r="O254" s="220"/>
      <c r="P254" s="220"/>
      <c r="Q254" s="220"/>
      <c r="R254" s="220"/>
      <c r="S254" s="220"/>
      <c r="T254" s="221"/>
      <c r="AT254" s="222" t="s">
        <v>206</v>
      </c>
      <c r="AU254" s="222" t="s">
        <v>90</v>
      </c>
      <c r="AV254" s="13" t="s">
        <v>40</v>
      </c>
      <c r="AW254" s="13" t="s">
        <v>38</v>
      </c>
      <c r="AX254" s="13" t="s">
        <v>81</v>
      </c>
      <c r="AY254" s="222" t="s">
        <v>197</v>
      </c>
    </row>
    <row r="255" spans="1:65" s="13" customFormat="1" ht="10.199999999999999">
      <c r="B255" s="213"/>
      <c r="C255" s="214"/>
      <c r="D255" s="209" t="s">
        <v>206</v>
      </c>
      <c r="E255" s="215" t="s">
        <v>32</v>
      </c>
      <c r="F255" s="216" t="s">
        <v>207</v>
      </c>
      <c r="G255" s="214"/>
      <c r="H255" s="215" t="s">
        <v>32</v>
      </c>
      <c r="I255" s="217"/>
      <c r="J255" s="214"/>
      <c r="K255" s="214"/>
      <c r="L255" s="218"/>
      <c r="M255" s="219"/>
      <c r="N255" s="220"/>
      <c r="O255" s="220"/>
      <c r="P255" s="220"/>
      <c r="Q255" s="220"/>
      <c r="R255" s="220"/>
      <c r="S255" s="220"/>
      <c r="T255" s="221"/>
      <c r="AT255" s="222" t="s">
        <v>206</v>
      </c>
      <c r="AU255" s="222" t="s">
        <v>90</v>
      </c>
      <c r="AV255" s="13" t="s">
        <v>40</v>
      </c>
      <c r="AW255" s="13" t="s">
        <v>38</v>
      </c>
      <c r="AX255" s="13" t="s">
        <v>81</v>
      </c>
      <c r="AY255" s="222" t="s">
        <v>197</v>
      </c>
    </row>
    <row r="256" spans="1:65" s="13" customFormat="1" ht="10.199999999999999">
      <c r="B256" s="213"/>
      <c r="C256" s="214"/>
      <c r="D256" s="209" t="s">
        <v>206</v>
      </c>
      <c r="E256" s="215" t="s">
        <v>32</v>
      </c>
      <c r="F256" s="216" t="s">
        <v>270</v>
      </c>
      <c r="G256" s="214"/>
      <c r="H256" s="215" t="s">
        <v>32</v>
      </c>
      <c r="I256" s="217"/>
      <c r="J256" s="214"/>
      <c r="K256" s="214"/>
      <c r="L256" s="218"/>
      <c r="M256" s="219"/>
      <c r="N256" s="220"/>
      <c r="O256" s="220"/>
      <c r="P256" s="220"/>
      <c r="Q256" s="220"/>
      <c r="R256" s="220"/>
      <c r="S256" s="220"/>
      <c r="T256" s="221"/>
      <c r="AT256" s="222" t="s">
        <v>206</v>
      </c>
      <c r="AU256" s="222" t="s">
        <v>90</v>
      </c>
      <c r="AV256" s="13" t="s">
        <v>40</v>
      </c>
      <c r="AW256" s="13" t="s">
        <v>38</v>
      </c>
      <c r="AX256" s="13" t="s">
        <v>81</v>
      </c>
      <c r="AY256" s="222" t="s">
        <v>197</v>
      </c>
    </row>
    <row r="257" spans="1:65" s="14" customFormat="1" ht="10.199999999999999">
      <c r="B257" s="223"/>
      <c r="C257" s="224"/>
      <c r="D257" s="209" t="s">
        <v>206</v>
      </c>
      <c r="E257" s="225" t="s">
        <v>32</v>
      </c>
      <c r="F257" s="226" t="s">
        <v>296</v>
      </c>
      <c r="G257" s="224"/>
      <c r="H257" s="227">
        <v>22.82</v>
      </c>
      <c r="I257" s="228"/>
      <c r="J257" s="224"/>
      <c r="K257" s="224"/>
      <c r="L257" s="229"/>
      <c r="M257" s="230"/>
      <c r="N257" s="231"/>
      <c r="O257" s="231"/>
      <c r="P257" s="231"/>
      <c r="Q257" s="231"/>
      <c r="R257" s="231"/>
      <c r="S257" s="231"/>
      <c r="T257" s="232"/>
      <c r="AT257" s="233" t="s">
        <v>206</v>
      </c>
      <c r="AU257" s="233" t="s">
        <v>90</v>
      </c>
      <c r="AV257" s="14" t="s">
        <v>90</v>
      </c>
      <c r="AW257" s="14" t="s">
        <v>38</v>
      </c>
      <c r="AX257" s="14" t="s">
        <v>81</v>
      </c>
      <c r="AY257" s="233" t="s">
        <v>197</v>
      </c>
    </row>
    <row r="258" spans="1:65" s="14" customFormat="1" ht="10.199999999999999">
      <c r="B258" s="223"/>
      <c r="C258" s="224"/>
      <c r="D258" s="209" t="s">
        <v>206</v>
      </c>
      <c r="E258" s="225" t="s">
        <v>32</v>
      </c>
      <c r="F258" s="226" t="s">
        <v>381</v>
      </c>
      <c r="G258" s="224"/>
      <c r="H258" s="227">
        <v>-1.141</v>
      </c>
      <c r="I258" s="228"/>
      <c r="J258" s="224"/>
      <c r="K258" s="224"/>
      <c r="L258" s="229"/>
      <c r="M258" s="230"/>
      <c r="N258" s="231"/>
      <c r="O258" s="231"/>
      <c r="P258" s="231"/>
      <c r="Q258" s="231"/>
      <c r="R258" s="231"/>
      <c r="S258" s="231"/>
      <c r="T258" s="232"/>
      <c r="AT258" s="233" t="s">
        <v>206</v>
      </c>
      <c r="AU258" s="233" t="s">
        <v>90</v>
      </c>
      <c r="AV258" s="14" t="s">
        <v>90</v>
      </c>
      <c r="AW258" s="14" t="s">
        <v>38</v>
      </c>
      <c r="AX258" s="14" t="s">
        <v>81</v>
      </c>
      <c r="AY258" s="233" t="s">
        <v>197</v>
      </c>
    </row>
    <row r="259" spans="1:65" s="14" customFormat="1" ht="10.199999999999999">
      <c r="B259" s="223"/>
      <c r="C259" s="224"/>
      <c r="D259" s="209" t="s">
        <v>206</v>
      </c>
      <c r="E259" s="225" t="s">
        <v>32</v>
      </c>
      <c r="F259" s="226" t="s">
        <v>382</v>
      </c>
      <c r="G259" s="224"/>
      <c r="H259" s="227">
        <v>-5.7050000000000001</v>
      </c>
      <c r="I259" s="228"/>
      <c r="J259" s="224"/>
      <c r="K259" s="224"/>
      <c r="L259" s="229"/>
      <c r="M259" s="230"/>
      <c r="N259" s="231"/>
      <c r="O259" s="231"/>
      <c r="P259" s="231"/>
      <c r="Q259" s="231"/>
      <c r="R259" s="231"/>
      <c r="S259" s="231"/>
      <c r="T259" s="232"/>
      <c r="AT259" s="233" t="s">
        <v>206</v>
      </c>
      <c r="AU259" s="233" t="s">
        <v>90</v>
      </c>
      <c r="AV259" s="14" t="s">
        <v>90</v>
      </c>
      <c r="AW259" s="14" t="s">
        <v>38</v>
      </c>
      <c r="AX259" s="14" t="s">
        <v>81</v>
      </c>
      <c r="AY259" s="233" t="s">
        <v>197</v>
      </c>
    </row>
    <row r="260" spans="1:65" s="14" customFormat="1" ht="10.199999999999999">
      <c r="B260" s="223"/>
      <c r="C260" s="224"/>
      <c r="D260" s="209" t="s">
        <v>206</v>
      </c>
      <c r="E260" s="225" t="s">
        <v>32</v>
      </c>
      <c r="F260" s="226" t="s">
        <v>383</v>
      </c>
      <c r="G260" s="224"/>
      <c r="H260" s="227">
        <v>-1.1910000000000001</v>
      </c>
      <c r="I260" s="228"/>
      <c r="J260" s="224"/>
      <c r="K260" s="224"/>
      <c r="L260" s="229"/>
      <c r="M260" s="230"/>
      <c r="N260" s="231"/>
      <c r="O260" s="231"/>
      <c r="P260" s="231"/>
      <c r="Q260" s="231"/>
      <c r="R260" s="231"/>
      <c r="S260" s="231"/>
      <c r="T260" s="232"/>
      <c r="AT260" s="233" t="s">
        <v>206</v>
      </c>
      <c r="AU260" s="233" t="s">
        <v>90</v>
      </c>
      <c r="AV260" s="14" t="s">
        <v>90</v>
      </c>
      <c r="AW260" s="14" t="s">
        <v>38</v>
      </c>
      <c r="AX260" s="14" t="s">
        <v>81</v>
      </c>
      <c r="AY260" s="233" t="s">
        <v>197</v>
      </c>
    </row>
    <row r="261" spans="1:65" s="15" customFormat="1" ht="10.199999999999999">
      <c r="B261" s="234"/>
      <c r="C261" s="235"/>
      <c r="D261" s="209" t="s">
        <v>206</v>
      </c>
      <c r="E261" s="236" t="s">
        <v>32</v>
      </c>
      <c r="F261" s="237" t="s">
        <v>209</v>
      </c>
      <c r="G261" s="235"/>
      <c r="H261" s="238">
        <v>14.782999999999999</v>
      </c>
      <c r="I261" s="239"/>
      <c r="J261" s="235"/>
      <c r="K261" s="235"/>
      <c r="L261" s="240"/>
      <c r="M261" s="241"/>
      <c r="N261" s="242"/>
      <c r="O261" s="242"/>
      <c r="P261" s="242"/>
      <c r="Q261" s="242"/>
      <c r="R261" s="242"/>
      <c r="S261" s="242"/>
      <c r="T261" s="243"/>
      <c r="AT261" s="244" t="s">
        <v>206</v>
      </c>
      <c r="AU261" s="244" t="s">
        <v>90</v>
      </c>
      <c r="AV261" s="15" t="s">
        <v>166</v>
      </c>
      <c r="AW261" s="15" t="s">
        <v>38</v>
      </c>
      <c r="AX261" s="15" t="s">
        <v>40</v>
      </c>
      <c r="AY261" s="244" t="s">
        <v>197</v>
      </c>
    </row>
    <row r="262" spans="1:65" s="2" customFormat="1" ht="16.5" customHeight="1">
      <c r="A262" s="37"/>
      <c r="B262" s="38"/>
      <c r="C262" s="256" t="s">
        <v>384</v>
      </c>
      <c r="D262" s="256" t="s">
        <v>336</v>
      </c>
      <c r="E262" s="257" t="s">
        <v>385</v>
      </c>
      <c r="F262" s="258" t="s">
        <v>386</v>
      </c>
      <c r="G262" s="259" t="s">
        <v>339</v>
      </c>
      <c r="H262" s="260">
        <v>29.565999999999999</v>
      </c>
      <c r="I262" s="261"/>
      <c r="J262" s="262">
        <f>ROUND(I262*H262,2)</f>
        <v>0</v>
      </c>
      <c r="K262" s="258" t="s">
        <v>202</v>
      </c>
      <c r="L262" s="263"/>
      <c r="M262" s="264" t="s">
        <v>32</v>
      </c>
      <c r="N262" s="265" t="s">
        <v>52</v>
      </c>
      <c r="O262" s="67"/>
      <c r="P262" s="205">
        <f>O262*H262</f>
        <v>0</v>
      </c>
      <c r="Q262" s="205">
        <v>1</v>
      </c>
      <c r="R262" s="205">
        <f>Q262*H262</f>
        <v>29.565999999999999</v>
      </c>
      <c r="S262" s="205">
        <v>0</v>
      </c>
      <c r="T262" s="206">
        <f>S262*H262</f>
        <v>0</v>
      </c>
      <c r="U262" s="37"/>
      <c r="V262" s="37"/>
      <c r="W262" s="37"/>
      <c r="X262" s="37"/>
      <c r="Y262" s="37"/>
      <c r="Z262" s="37"/>
      <c r="AA262" s="37"/>
      <c r="AB262" s="37"/>
      <c r="AC262" s="37"/>
      <c r="AD262" s="37"/>
      <c r="AE262" s="37"/>
      <c r="AR262" s="207" t="s">
        <v>240</v>
      </c>
      <c r="AT262" s="207" t="s">
        <v>336</v>
      </c>
      <c r="AU262" s="207" t="s">
        <v>90</v>
      </c>
      <c r="AY262" s="19" t="s">
        <v>197</v>
      </c>
      <c r="BE262" s="208">
        <f>IF(N262="základní",J262,0)</f>
        <v>0</v>
      </c>
      <c r="BF262" s="208">
        <f>IF(N262="snížená",J262,0)</f>
        <v>0</v>
      </c>
      <c r="BG262" s="208">
        <f>IF(N262="zákl. přenesená",J262,0)</f>
        <v>0</v>
      </c>
      <c r="BH262" s="208">
        <f>IF(N262="sníž. přenesená",J262,0)</f>
        <v>0</v>
      </c>
      <c r="BI262" s="208">
        <f>IF(N262="nulová",J262,0)</f>
        <v>0</v>
      </c>
      <c r="BJ262" s="19" t="s">
        <v>40</v>
      </c>
      <c r="BK262" s="208">
        <f>ROUND(I262*H262,2)</f>
        <v>0</v>
      </c>
      <c r="BL262" s="19" t="s">
        <v>166</v>
      </c>
      <c r="BM262" s="207" t="s">
        <v>387</v>
      </c>
    </row>
    <row r="263" spans="1:65" s="14" customFormat="1" ht="10.199999999999999">
      <c r="B263" s="223"/>
      <c r="C263" s="224"/>
      <c r="D263" s="209" t="s">
        <v>206</v>
      </c>
      <c r="E263" s="224"/>
      <c r="F263" s="226" t="s">
        <v>388</v>
      </c>
      <c r="G263" s="224"/>
      <c r="H263" s="227">
        <v>29.565999999999999</v>
      </c>
      <c r="I263" s="228"/>
      <c r="J263" s="224"/>
      <c r="K263" s="224"/>
      <c r="L263" s="229"/>
      <c r="M263" s="230"/>
      <c r="N263" s="231"/>
      <c r="O263" s="231"/>
      <c r="P263" s="231"/>
      <c r="Q263" s="231"/>
      <c r="R263" s="231"/>
      <c r="S263" s="231"/>
      <c r="T263" s="232"/>
      <c r="AT263" s="233" t="s">
        <v>206</v>
      </c>
      <c r="AU263" s="233" t="s">
        <v>90</v>
      </c>
      <c r="AV263" s="14" t="s">
        <v>90</v>
      </c>
      <c r="AW263" s="14" t="s">
        <v>4</v>
      </c>
      <c r="AX263" s="14" t="s">
        <v>40</v>
      </c>
      <c r="AY263" s="233" t="s">
        <v>197</v>
      </c>
    </row>
    <row r="264" spans="1:65" s="2" customFormat="1" ht="21.75" customHeight="1">
      <c r="A264" s="37"/>
      <c r="B264" s="38"/>
      <c r="C264" s="196" t="s">
        <v>389</v>
      </c>
      <c r="D264" s="196" t="s">
        <v>199</v>
      </c>
      <c r="E264" s="197" t="s">
        <v>390</v>
      </c>
      <c r="F264" s="198" t="s">
        <v>391</v>
      </c>
      <c r="G264" s="199" t="s">
        <v>259</v>
      </c>
      <c r="H264" s="200">
        <v>5.3470000000000004</v>
      </c>
      <c r="I264" s="201"/>
      <c r="J264" s="202">
        <f>ROUND(I264*H264,2)</f>
        <v>0</v>
      </c>
      <c r="K264" s="198" t="s">
        <v>202</v>
      </c>
      <c r="L264" s="42"/>
      <c r="M264" s="203" t="s">
        <v>32</v>
      </c>
      <c r="N264" s="204" t="s">
        <v>52</v>
      </c>
      <c r="O264" s="67"/>
      <c r="P264" s="205">
        <f>O264*H264</f>
        <v>0</v>
      </c>
      <c r="Q264" s="205">
        <v>0</v>
      </c>
      <c r="R264" s="205">
        <f>Q264*H264</f>
        <v>0</v>
      </c>
      <c r="S264" s="205">
        <v>0</v>
      </c>
      <c r="T264" s="206">
        <f>S264*H264</f>
        <v>0</v>
      </c>
      <c r="U264" s="37"/>
      <c r="V264" s="37"/>
      <c r="W264" s="37"/>
      <c r="X264" s="37"/>
      <c r="Y264" s="37"/>
      <c r="Z264" s="37"/>
      <c r="AA264" s="37"/>
      <c r="AB264" s="37"/>
      <c r="AC264" s="37"/>
      <c r="AD264" s="37"/>
      <c r="AE264" s="37"/>
      <c r="AR264" s="207" t="s">
        <v>166</v>
      </c>
      <c r="AT264" s="207" t="s">
        <v>199</v>
      </c>
      <c r="AU264" s="207" t="s">
        <v>90</v>
      </c>
      <c r="AY264" s="19" t="s">
        <v>197</v>
      </c>
      <c r="BE264" s="208">
        <f>IF(N264="základní",J264,0)</f>
        <v>0</v>
      </c>
      <c r="BF264" s="208">
        <f>IF(N264="snížená",J264,0)</f>
        <v>0</v>
      </c>
      <c r="BG264" s="208">
        <f>IF(N264="zákl. přenesená",J264,0)</f>
        <v>0</v>
      </c>
      <c r="BH264" s="208">
        <f>IF(N264="sníž. přenesená",J264,0)</f>
        <v>0</v>
      </c>
      <c r="BI264" s="208">
        <f>IF(N264="nulová",J264,0)</f>
        <v>0</v>
      </c>
      <c r="BJ264" s="19" t="s">
        <v>40</v>
      </c>
      <c r="BK264" s="208">
        <f>ROUND(I264*H264,2)</f>
        <v>0</v>
      </c>
      <c r="BL264" s="19" t="s">
        <v>166</v>
      </c>
      <c r="BM264" s="207" t="s">
        <v>392</v>
      </c>
    </row>
    <row r="265" spans="1:65" s="2" customFormat="1" ht="76.8">
      <c r="A265" s="37"/>
      <c r="B265" s="38"/>
      <c r="C265" s="39"/>
      <c r="D265" s="209" t="s">
        <v>204</v>
      </c>
      <c r="E265" s="39"/>
      <c r="F265" s="210" t="s">
        <v>393</v>
      </c>
      <c r="G265" s="39"/>
      <c r="H265" s="39"/>
      <c r="I265" s="119"/>
      <c r="J265" s="39"/>
      <c r="K265" s="39"/>
      <c r="L265" s="42"/>
      <c r="M265" s="211"/>
      <c r="N265" s="212"/>
      <c r="O265" s="67"/>
      <c r="P265" s="67"/>
      <c r="Q265" s="67"/>
      <c r="R265" s="67"/>
      <c r="S265" s="67"/>
      <c r="T265" s="68"/>
      <c r="U265" s="37"/>
      <c r="V265" s="37"/>
      <c r="W265" s="37"/>
      <c r="X265" s="37"/>
      <c r="Y265" s="37"/>
      <c r="Z265" s="37"/>
      <c r="AA265" s="37"/>
      <c r="AB265" s="37"/>
      <c r="AC265" s="37"/>
      <c r="AD265" s="37"/>
      <c r="AE265" s="37"/>
      <c r="AT265" s="19" t="s">
        <v>204</v>
      </c>
      <c r="AU265" s="19" t="s">
        <v>90</v>
      </c>
    </row>
    <row r="266" spans="1:65" s="2" customFormat="1" ht="19.2">
      <c r="A266" s="37"/>
      <c r="B266" s="38"/>
      <c r="C266" s="39"/>
      <c r="D266" s="209" t="s">
        <v>223</v>
      </c>
      <c r="E266" s="39"/>
      <c r="F266" s="210" t="s">
        <v>394</v>
      </c>
      <c r="G266" s="39"/>
      <c r="H266" s="39"/>
      <c r="I266" s="119"/>
      <c r="J266" s="39"/>
      <c r="K266" s="39"/>
      <c r="L266" s="42"/>
      <c r="M266" s="211"/>
      <c r="N266" s="212"/>
      <c r="O266" s="67"/>
      <c r="P266" s="67"/>
      <c r="Q266" s="67"/>
      <c r="R266" s="67"/>
      <c r="S266" s="67"/>
      <c r="T266" s="68"/>
      <c r="U266" s="37"/>
      <c r="V266" s="37"/>
      <c r="W266" s="37"/>
      <c r="X266" s="37"/>
      <c r="Y266" s="37"/>
      <c r="Z266" s="37"/>
      <c r="AA266" s="37"/>
      <c r="AB266" s="37"/>
      <c r="AC266" s="37"/>
      <c r="AD266" s="37"/>
      <c r="AE266" s="37"/>
      <c r="AT266" s="19" t="s">
        <v>223</v>
      </c>
      <c r="AU266" s="19" t="s">
        <v>90</v>
      </c>
    </row>
    <row r="267" spans="1:65" s="13" customFormat="1" ht="10.199999999999999">
      <c r="B267" s="213"/>
      <c r="C267" s="214"/>
      <c r="D267" s="209" t="s">
        <v>206</v>
      </c>
      <c r="E267" s="215" t="s">
        <v>32</v>
      </c>
      <c r="F267" s="216" t="s">
        <v>285</v>
      </c>
      <c r="G267" s="214"/>
      <c r="H267" s="215" t="s">
        <v>32</v>
      </c>
      <c r="I267" s="217"/>
      <c r="J267" s="214"/>
      <c r="K267" s="214"/>
      <c r="L267" s="218"/>
      <c r="M267" s="219"/>
      <c r="N267" s="220"/>
      <c r="O267" s="220"/>
      <c r="P267" s="220"/>
      <c r="Q267" s="220"/>
      <c r="R267" s="220"/>
      <c r="S267" s="220"/>
      <c r="T267" s="221"/>
      <c r="AT267" s="222" t="s">
        <v>206</v>
      </c>
      <c r="AU267" s="222" t="s">
        <v>90</v>
      </c>
      <c r="AV267" s="13" t="s">
        <v>40</v>
      </c>
      <c r="AW267" s="13" t="s">
        <v>38</v>
      </c>
      <c r="AX267" s="13" t="s">
        <v>81</v>
      </c>
      <c r="AY267" s="222" t="s">
        <v>197</v>
      </c>
    </row>
    <row r="268" spans="1:65" s="13" customFormat="1" ht="10.199999999999999">
      <c r="B268" s="213"/>
      <c r="C268" s="214"/>
      <c r="D268" s="209" t="s">
        <v>206</v>
      </c>
      <c r="E268" s="215" t="s">
        <v>32</v>
      </c>
      <c r="F268" s="216" t="s">
        <v>207</v>
      </c>
      <c r="G268" s="214"/>
      <c r="H268" s="215" t="s">
        <v>32</v>
      </c>
      <c r="I268" s="217"/>
      <c r="J268" s="214"/>
      <c r="K268" s="214"/>
      <c r="L268" s="218"/>
      <c r="M268" s="219"/>
      <c r="N268" s="220"/>
      <c r="O268" s="220"/>
      <c r="P268" s="220"/>
      <c r="Q268" s="220"/>
      <c r="R268" s="220"/>
      <c r="S268" s="220"/>
      <c r="T268" s="221"/>
      <c r="AT268" s="222" t="s">
        <v>206</v>
      </c>
      <c r="AU268" s="222" t="s">
        <v>90</v>
      </c>
      <c r="AV268" s="13" t="s">
        <v>40</v>
      </c>
      <c r="AW268" s="13" t="s">
        <v>38</v>
      </c>
      <c r="AX268" s="13" t="s">
        <v>81</v>
      </c>
      <c r="AY268" s="222" t="s">
        <v>197</v>
      </c>
    </row>
    <row r="269" spans="1:65" s="13" customFormat="1" ht="10.199999999999999">
      <c r="B269" s="213"/>
      <c r="C269" s="214"/>
      <c r="D269" s="209" t="s">
        <v>206</v>
      </c>
      <c r="E269" s="215" t="s">
        <v>32</v>
      </c>
      <c r="F269" s="216" t="s">
        <v>270</v>
      </c>
      <c r="G269" s="214"/>
      <c r="H269" s="215" t="s">
        <v>32</v>
      </c>
      <c r="I269" s="217"/>
      <c r="J269" s="214"/>
      <c r="K269" s="214"/>
      <c r="L269" s="218"/>
      <c r="M269" s="219"/>
      <c r="N269" s="220"/>
      <c r="O269" s="220"/>
      <c r="P269" s="220"/>
      <c r="Q269" s="220"/>
      <c r="R269" s="220"/>
      <c r="S269" s="220"/>
      <c r="T269" s="221"/>
      <c r="AT269" s="222" t="s">
        <v>206</v>
      </c>
      <c r="AU269" s="222" t="s">
        <v>90</v>
      </c>
      <c r="AV269" s="13" t="s">
        <v>40</v>
      </c>
      <c r="AW269" s="13" t="s">
        <v>38</v>
      </c>
      <c r="AX269" s="13" t="s">
        <v>81</v>
      </c>
      <c r="AY269" s="222" t="s">
        <v>197</v>
      </c>
    </row>
    <row r="270" spans="1:65" s="14" customFormat="1" ht="10.199999999999999">
      <c r="B270" s="223"/>
      <c r="C270" s="224"/>
      <c r="D270" s="209" t="s">
        <v>206</v>
      </c>
      <c r="E270" s="225" t="s">
        <v>32</v>
      </c>
      <c r="F270" s="226" t="s">
        <v>395</v>
      </c>
      <c r="G270" s="224"/>
      <c r="H270" s="227">
        <v>5.7050000000000001</v>
      </c>
      <c r="I270" s="228"/>
      <c r="J270" s="224"/>
      <c r="K270" s="224"/>
      <c r="L270" s="229"/>
      <c r="M270" s="230"/>
      <c r="N270" s="231"/>
      <c r="O270" s="231"/>
      <c r="P270" s="231"/>
      <c r="Q270" s="231"/>
      <c r="R270" s="231"/>
      <c r="S270" s="231"/>
      <c r="T270" s="232"/>
      <c r="AT270" s="233" t="s">
        <v>206</v>
      </c>
      <c r="AU270" s="233" t="s">
        <v>90</v>
      </c>
      <c r="AV270" s="14" t="s">
        <v>90</v>
      </c>
      <c r="AW270" s="14" t="s">
        <v>38</v>
      </c>
      <c r="AX270" s="14" t="s">
        <v>81</v>
      </c>
      <c r="AY270" s="233" t="s">
        <v>197</v>
      </c>
    </row>
    <row r="271" spans="1:65" s="14" customFormat="1" ht="10.199999999999999">
      <c r="B271" s="223"/>
      <c r="C271" s="224"/>
      <c r="D271" s="209" t="s">
        <v>206</v>
      </c>
      <c r="E271" s="225" t="s">
        <v>32</v>
      </c>
      <c r="F271" s="226" t="s">
        <v>396</v>
      </c>
      <c r="G271" s="224"/>
      <c r="H271" s="227">
        <v>-0.35799999999999998</v>
      </c>
      <c r="I271" s="228"/>
      <c r="J271" s="224"/>
      <c r="K271" s="224"/>
      <c r="L271" s="229"/>
      <c r="M271" s="230"/>
      <c r="N271" s="231"/>
      <c r="O271" s="231"/>
      <c r="P271" s="231"/>
      <c r="Q271" s="231"/>
      <c r="R271" s="231"/>
      <c r="S271" s="231"/>
      <c r="T271" s="232"/>
      <c r="AT271" s="233" t="s">
        <v>206</v>
      </c>
      <c r="AU271" s="233" t="s">
        <v>90</v>
      </c>
      <c r="AV271" s="14" t="s">
        <v>90</v>
      </c>
      <c r="AW271" s="14" t="s">
        <v>38</v>
      </c>
      <c r="AX271" s="14" t="s">
        <v>81</v>
      </c>
      <c r="AY271" s="233" t="s">
        <v>197</v>
      </c>
    </row>
    <row r="272" spans="1:65" s="15" customFormat="1" ht="10.199999999999999">
      <c r="B272" s="234"/>
      <c r="C272" s="235"/>
      <c r="D272" s="209" t="s">
        <v>206</v>
      </c>
      <c r="E272" s="236" t="s">
        <v>32</v>
      </c>
      <c r="F272" s="237" t="s">
        <v>209</v>
      </c>
      <c r="G272" s="235"/>
      <c r="H272" s="238">
        <v>5.3470000000000004</v>
      </c>
      <c r="I272" s="239"/>
      <c r="J272" s="235"/>
      <c r="K272" s="235"/>
      <c r="L272" s="240"/>
      <c r="M272" s="241"/>
      <c r="N272" s="242"/>
      <c r="O272" s="242"/>
      <c r="P272" s="242"/>
      <c r="Q272" s="242"/>
      <c r="R272" s="242"/>
      <c r="S272" s="242"/>
      <c r="T272" s="243"/>
      <c r="AT272" s="244" t="s">
        <v>206</v>
      </c>
      <c r="AU272" s="244" t="s">
        <v>90</v>
      </c>
      <c r="AV272" s="15" t="s">
        <v>166</v>
      </c>
      <c r="AW272" s="15" t="s">
        <v>38</v>
      </c>
      <c r="AX272" s="15" t="s">
        <v>40</v>
      </c>
      <c r="AY272" s="244" t="s">
        <v>197</v>
      </c>
    </row>
    <row r="273" spans="1:65" s="2" customFormat="1" ht="16.5" customHeight="1">
      <c r="A273" s="37"/>
      <c r="B273" s="38"/>
      <c r="C273" s="256" t="s">
        <v>397</v>
      </c>
      <c r="D273" s="256" t="s">
        <v>336</v>
      </c>
      <c r="E273" s="257" t="s">
        <v>398</v>
      </c>
      <c r="F273" s="258" t="s">
        <v>399</v>
      </c>
      <c r="G273" s="259" t="s">
        <v>339</v>
      </c>
      <c r="H273" s="260">
        <v>10.694000000000001</v>
      </c>
      <c r="I273" s="261"/>
      <c r="J273" s="262">
        <f>ROUND(I273*H273,2)</f>
        <v>0</v>
      </c>
      <c r="K273" s="258" t="s">
        <v>202</v>
      </c>
      <c r="L273" s="263"/>
      <c r="M273" s="264" t="s">
        <v>32</v>
      </c>
      <c r="N273" s="265" t="s">
        <v>52</v>
      </c>
      <c r="O273" s="67"/>
      <c r="P273" s="205">
        <f>O273*H273</f>
        <v>0</v>
      </c>
      <c r="Q273" s="205">
        <v>1</v>
      </c>
      <c r="R273" s="205">
        <f>Q273*H273</f>
        <v>10.694000000000001</v>
      </c>
      <c r="S273" s="205">
        <v>0</v>
      </c>
      <c r="T273" s="206">
        <f>S273*H273</f>
        <v>0</v>
      </c>
      <c r="U273" s="37"/>
      <c r="V273" s="37"/>
      <c r="W273" s="37"/>
      <c r="X273" s="37"/>
      <c r="Y273" s="37"/>
      <c r="Z273" s="37"/>
      <c r="AA273" s="37"/>
      <c r="AB273" s="37"/>
      <c r="AC273" s="37"/>
      <c r="AD273" s="37"/>
      <c r="AE273" s="37"/>
      <c r="AR273" s="207" t="s">
        <v>240</v>
      </c>
      <c r="AT273" s="207" t="s">
        <v>336</v>
      </c>
      <c r="AU273" s="207" t="s">
        <v>90</v>
      </c>
      <c r="AY273" s="19" t="s">
        <v>197</v>
      </c>
      <c r="BE273" s="208">
        <f>IF(N273="základní",J273,0)</f>
        <v>0</v>
      </c>
      <c r="BF273" s="208">
        <f>IF(N273="snížená",J273,0)</f>
        <v>0</v>
      </c>
      <c r="BG273" s="208">
        <f>IF(N273="zákl. přenesená",J273,0)</f>
        <v>0</v>
      </c>
      <c r="BH273" s="208">
        <f>IF(N273="sníž. přenesená",J273,0)</f>
        <v>0</v>
      </c>
      <c r="BI273" s="208">
        <f>IF(N273="nulová",J273,0)</f>
        <v>0</v>
      </c>
      <c r="BJ273" s="19" t="s">
        <v>40</v>
      </c>
      <c r="BK273" s="208">
        <f>ROUND(I273*H273,2)</f>
        <v>0</v>
      </c>
      <c r="BL273" s="19" t="s">
        <v>166</v>
      </c>
      <c r="BM273" s="207" t="s">
        <v>400</v>
      </c>
    </row>
    <row r="274" spans="1:65" s="14" customFormat="1" ht="10.199999999999999">
      <c r="B274" s="223"/>
      <c r="C274" s="224"/>
      <c r="D274" s="209" t="s">
        <v>206</v>
      </c>
      <c r="E274" s="224"/>
      <c r="F274" s="226" t="s">
        <v>401</v>
      </c>
      <c r="G274" s="224"/>
      <c r="H274" s="227">
        <v>10.694000000000001</v>
      </c>
      <c r="I274" s="228"/>
      <c r="J274" s="224"/>
      <c r="K274" s="224"/>
      <c r="L274" s="229"/>
      <c r="M274" s="230"/>
      <c r="N274" s="231"/>
      <c r="O274" s="231"/>
      <c r="P274" s="231"/>
      <c r="Q274" s="231"/>
      <c r="R274" s="231"/>
      <c r="S274" s="231"/>
      <c r="T274" s="232"/>
      <c r="AT274" s="233" t="s">
        <v>206</v>
      </c>
      <c r="AU274" s="233" t="s">
        <v>90</v>
      </c>
      <c r="AV274" s="14" t="s">
        <v>90</v>
      </c>
      <c r="AW274" s="14" t="s">
        <v>4</v>
      </c>
      <c r="AX274" s="14" t="s">
        <v>40</v>
      </c>
      <c r="AY274" s="233" t="s">
        <v>197</v>
      </c>
    </row>
    <row r="275" spans="1:65" s="2" customFormat="1" ht="21.75" customHeight="1">
      <c r="A275" s="37"/>
      <c r="B275" s="38"/>
      <c r="C275" s="196" t="s">
        <v>402</v>
      </c>
      <c r="D275" s="196" t="s">
        <v>199</v>
      </c>
      <c r="E275" s="197" t="s">
        <v>403</v>
      </c>
      <c r="F275" s="198" t="s">
        <v>404</v>
      </c>
      <c r="G275" s="199" t="s">
        <v>127</v>
      </c>
      <c r="H275" s="200">
        <v>5.49</v>
      </c>
      <c r="I275" s="201"/>
      <c r="J275" s="202">
        <f>ROUND(I275*H275,2)</f>
        <v>0</v>
      </c>
      <c r="K275" s="198" t="s">
        <v>202</v>
      </c>
      <c r="L275" s="42"/>
      <c r="M275" s="203" t="s">
        <v>32</v>
      </c>
      <c r="N275" s="204" t="s">
        <v>52</v>
      </c>
      <c r="O275" s="67"/>
      <c r="P275" s="205">
        <f>O275*H275</f>
        <v>0</v>
      </c>
      <c r="Q275" s="205">
        <v>0</v>
      </c>
      <c r="R275" s="205">
        <f>Q275*H275</f>
        <v>0</v>
      </c>
      <c r="S275" s="205">
        <v>0</v>
      </c>
      <c r="T275" s="206">
        <f>S275*H275</f>
        <v>0</v>
      </c>
      <c r="U275" s="37"/>
      <c r="V275" s="37"/>
      <c r="W275" s="37"/>
      <c r="X275" s="37"/>
      <c r="Y275" s="37"/>
      <c r="Z275" s="37"/>
      <c r="AA275" s="37"/>
      <c r="AB275" s="37"/>
      <c r="AC275" s="37"/>
      <c r="AD275" s="37"/>
      <c r="AE275" s="37"/>
      <c r="AR275" s="207" t="s">
        <v>166</v>
      </c>
      <c r="AT275" s="207" t="s">
        <v>199</v>
      </c>
      <c r="AU275" s="207" t="s">
        <v>90</v>
      </c>
      <c r="AY275" s="19" t="s">
        <v>197</v>
      </c>
      <c r="BE275" s="208">
        <f>IF(N275="základní",J275,0)</f>
        <v>0</v>
      </c>
      <c r="BF275" s="208">
        <f>IF(N275="snížená",J275,0)</f>
        <v>0</v>
      </c>
      <c r="BG275" s="208">
        <f>IF(N275="zákl. přenesená",J275,0)</f>
        <v>0</v>
      </c>
      <c r="BH275" s="208">
        <f>IF(N275="sníž. přenesená",J275,0)</f>
        <v>0</v>
      </c>
      <c r="BI275" s="208">
        <f>IF(N275="nulová",J275,0)</f>
        <v>0</v>
      </c>
      <c r="BJ275" s="19" t="s">
        <v>40</v>
      </c>
      <c r="BK275" s="208">
        <f>ROUND(I275*H275,2)</f>
        <v>0</v>
      </c>
      <c r="BL275" s="19" t="s">
        <v>166</v>
      </c>
      <c r="BM275" s="207" t="s">
        <v>405</v>
      </c>
    </row>
    <row r="276" spans="1:65" s="2" customFormat="1" ht="76.8">
      <c r="A276" s="37"/>
      <c r="B276" s="38"/>
      <c r="C276" s="39"/>
      <c r="D276" s="209" t="s">
        <v>204</v>
      </c>
      <c r="E276" s="39"/>
      <c r="F276" s="210" t="s">
        <v>406</v>
      </c>
      <c r="G276" s="39"/>
      <c r="H276" s="39"/>
      <c r="I276" s="119"/>
      <c r="J276" s="39"/>
      <c r="K276" s="39"/>
      <c r="L276" s="42"/>
      <c r="M276" s="211"/>
      <c r="N276" s="212"/>
      <c r="O276" s="67"/>
      <c r="P276" s="67"/>
      <c r="Q276" s="67"/>
      <c r="R276" s="67"/>
      <c r="S276" s="67"/>
      <c r="T276" s="68"/>
      <c r="U276" s="37"/>
      <c r="V276" s="37"/>
      <c r="W276" s="37"/>
      <c r="X276" s="37"/>
      <c r="Y276" s="37"/>
      <c r="Z276" s="37"/>
      <c r="AA276" s="37"/>
      <c r="AB276" s="37"/>
      <c r="AC276" s="37"/>
      <c r="AD276" s="37"/>
      <c r="AE276" s="37"/>
      <c r="AT276" s="19" t="s">
        <v>204</v>
      </c>
      <c r="AU276" s="19" t="s">
        <v>90</v>
      </c>
    </row>
    <row r="277" spans="1:65" s="13" customFormat="1" ht="10.199999999999999">
      <c r="B277" s="213"/>
      <c r="C277" s="214"/>
      <c r="D277" s="209" t="s">
        <v>206</v>
      </c>
      <c r="E277" s="215" t="s">
        <v>32</v>
      </c>
      <c r="F277" s="216" t="s">
        <v>207</v>
      </c>
      <c r="G277" s="214"/>
      <c r="H277" s="215" t="s">
        <v>32</v>
      </c>
      <c r="I277" s="217"/>
      <c r="J277" s="214"/>
      <c r="K277" s="214"/>
      <c r="L277" s="218"/>
      <c r="M277" s="219"/>
      <c r="N277" s="220"/>
      <c r="O277" s="220"/>
      <c r="P277" s="220"/>
      <c r="Q277" s="220"/>
      <c r="R277" s="220"/>
      <c r="S277" s="220"/>
      <c r="T277" s="221"/>
      <c r="AT277" s="222" t="s">
        <v>206</v>
      </c>
      <c r="AU277" s="222" t="s">
        <v>90</v>
      </c>
      <c r="AV277" s="13" t="s">
        <v>40</v>
      </c>
      <c r="AW277" s="13" t="s">
        <v>38</v>
      </c>
      <c r="AX277" s="13" t="s">
        <v>81</v>
      </c>
      <c r="AY277" s="222" t="s">
        <v>197</v>
      </c>
    </row>
    <row r="278" spans="1:65" s="13" customFormat="1" ht="10.199999999999999">
      <c r="B278" s="213"/>
      <c r="C278" s="214"/>
      <c r="D278" s="209" t="s">
        <v>206</v>
      </c>
      <c r="E278" s="215" t="s">
        <v>32</v>
      </c>
      <c r="F278" s="216" t="s">
        <v>270</v>
      </c>
      <c r="G278" s="214"/>
      <c r="H278" s="215" t="s">
        <v>32</v>
      </c>
      <c r="I278" s="217"/>
      <c r="J278" s="214"/>
      <c r="K278" s="214"/>
      <c r="L278" s="218"/>
      <c r="M278" s="219"/>
      <c r="N278" s="220"/>
      <c r="O278" s="220"/>
      <c r="P278" s="220"/>
      <c r="Q278" s="220"/>
      <c r="R278" s="220"/>
      <c r="S278" s="220"/>
      <c r="T278" s="221"/>
      <c r="AT278" s="222" t="s">
        <v>206</v>
      </c>
      <c r="AU278" s="222" t="s">
        <v>90</v>
      </c>
      <c r="AV278" s="13" t="s">
        <v>40</v>
      </c>
      <c r="AW278" s="13" t="s">
        <v>38</v>
      </c>
      <c r="AX278" s="13" t="s">
        <v>81</v>
      </c>
      <c r="AY278" s="222" t="s">
        <v>197</v>
      </c>
    </row>
    <row r="279" spans="1:65" s="14" customFormat="1" ht="10.199999999999999">
      <c r="B279" s="223"/>
      <c r="C279" s="224"/>
      <c r="D279" s="209" t="s">
        <v>206</v>
      </c>
      <c r="E279" s="225" t="s">
        <v>32</v>
      </c>
      <c r="F279" s="226" t="s">
        <v>407</v>
      </c>
      <c r="G279" s="224"/>
      <c r="H279" s="227">
        <v>5.49</v>
      </c>
      <c r="I279" s="228"/>
      <c r="J279" s="224"/>
      <c r="K279" s="224"/>
      <c r="L279" s="229"/>
      <c r="M279" s="230"/>
      <c r="N279" s="231"/>
      <c r="O279" s="231"/>
      <c r="P279" s="231"/>
      <c r="Q279" s="231"/>
      <c r="R279" s="231"/>
      <c r="S279" s="231"/>
      <c r="T279" s="232"/>
      <c r="AT279" s="233" t="s">
        <v>206</v>
      </c>
      <c r="AU279" s="233" t="s">
        <v>90</v>
      </c>
      <c r="AV279" s="14" t="s">
        <v>90</v>
      </c>
      <c r="AW279" s="14" t="s">
        <v>38</v>
      </c>
      <c r="AX279" s="14" t="s">
        <v>81</v>
      </c>
      <c r="AY279" s="233" t="s">
        <v>197</v>
      </c>
    </row>
    <row r="280" spans="1:65" s="15" customFormat="1" ht="10.199999999999999">
      <c r="B280" s="234"/>
      <c r="C280" s="235"/>
      <c r="D280" s="209" t="s">
        <v>206</v>
      </c>
      <c r="E280" s="236" t="s">
        <v>32</v>
      </c>
      <c r="F280" s="237" t="s">
        <v>209</v>
      </c>
      <c r="G280" s="235"/>
      <c r="H280" s="238">
        <v>5.49</v>
      </c>
      <c r="I280" s="239"/>
      <c r="J280" s="235"/>
      <c r="K280" s="235"/>
      <c r="L280" s="240"/>
      <c r="M280" s="241"/>
      <c r="N280" s="242"/>
      <c r="O280" s="242"/>
      <c r="P280" s="242"/>
      <c r="Q280" s="242"/>
      <c r="R280" s="242"/>
      <c r="S280" s="242"/>
      <c r="T280" s="243"/>
      <c r="AT280" s="244" t="s">
        <v>206</v>
      </c>
      <c r="AU280" s="244" t="s">
        <v>90</v>
      </c>
      <c r="AV280" s="15" t="s">
        <v>166</v>
      </c>
      <c r="AW280" s="15" t="s">
        <v>38</v>
      </c>
      <c r="AX280" s="15" t="s">
        <v>40</v>
      </c>
      <c r="AY280" s="244" t="s">
        <v>197</v>
      </c>
    </row>
    <row r="281" spans="1:65" s="2" customFormat="1" ht="21.75" customHeight="1">
      <c r="A281" s="37"/>
      <c r="B281" s="38"/>
      <c r="C281" s="196" t="s">
        <v>408</v>
      </c>
      <c r="D281" s="196" t="s">
        <v>199</v>
      </c>
      <c r="E281" s="197" t="s">
        <v>409</v>
      </c>
      <c r="F281" s="198" t="s">
        <v>410</v>
      </c>
      <c r="G281" s="199" t="s">
        <v>127</v>
      </c>
      <c r="H281" s="200">
        <v>5.49</v>
      </c>
      <c r="I281" s="201"/>
      <c r="J281" s="202">
        <f>ROUND(I281*H281,2)</f>
        <v>0</v>
      </c>
      <c r="K281" s="198" t="s">
        <v>202</v>
      </c>
      <c r="L281" s="42"/>
      <c r="M281" s="203" t="s">
        <v>32</v>
      </c>
      <c r="N281" s="204" t="s">
        <v>52</v>
      </c>
      <c r="O281" s="67"/>
      <c r="P281" s="205">
        <f>O281*H281</f>
        <v>0</v>
      </c>
      <c r="Q281" s="205">
        <v>0</v>
      </c>
      <c r="R281" s="205">
        <f>Q281*H281</f>
        <v>0</v>
      </c>
      <c r="S281" s="205">
        <v>0</v>
      </c>
      <c r="T281" s="206">
        <f>S281*H281</f>
        <v>0</v>
      </c>
      <c r="U281" s="37"/>
      <c r="V281" s="37"/>
      <c r="W281" s="37"/>
      <c r="X281" s="37"/>
      <c r="Y281" s="37"/>
      <c r="Z281" s="37"/>
      <c r="AA281" s="37"/>
      <c r="AB281" s="37"/>
      <c r="AC281" s="37"/>
      <c r="AD281" s="37"/>
      <c r="AE281" s="37"/>
      <c r="AR281" s="207" t="s">
        <v>166</v>
      </c>
      <c r="AT281" s="207" t="s">
        <v>199</v>
      </c>
      <c r="AU281" s="207" t="s">
        <v>90</v>
      </c>
      <c r="AY281" s="19" t="s">
        <v>197</v>
      </c>
      <c r="BE281" s="208">
        <f>IF(N281="základní",J281,0)</f>
        <v>0</v>
      </c>
      <c r="BF281" s="208">
        <f>IF(N281="snížená",J281,0)</f>
        <v>0</v>
      </c>
      <c r="BG281" s="208">
        <f>IF(N281="zákl. přenesená",J281,0)</f>
        <v>0</v>
      </c>
      <c r="BH281" s="208">
        <f>IF(N281="sníž. přenesená",J281,0)</f>
        <v>0</v>
      </c>
      <c r="BI281" s="208">
        <f>IF(N281="nulová",J281,0)</f>
        <v>0</v>
      </c>
      <c r="BJ281" s="19" t="s">
        <v>40</v>
      </c>
      <c r="BK281" s="208">
        <f>ROUND(I281*H281,2)</f>
        <v>0</v>
      </c>
      <c r="BL281" s="19" t="s">
        <v>166</v>
      </c>
      <c r="BM281" s="207" t="s">
        <v>411</v>
      </c>
    </row>
    <row r="282" spans="1:65" s="2" customFormat="1" ht="105.6">
      <c r="A282" s="37"/>
      <c r="B282" s="38"/>
      <c r="C282" s="39"/>
      <c r="D282" s="209" t="s">
        <v>204</v>
      </c>
      <c r="E282" s="39"/>
      <c r="F282" s="210" t="s">
        <v>412</v>
      </c>
      <c r="G282" s="39"/>
      <c r="H282" s="39"/>
      <c r="I282" s="119"/>
      <c r="J282" s="39"/>
      <c r="K282" s="39"/>
      <c r="L282" s="42"/>
      <c r="M282" s="211"/>
      <c r="N282" s="212"/>
      <c r="O282" s="67"/>
      <c r="P282" s="67"/>
      <c r="Q282" s="67"/>
      <c r="R282" s="67"/>
      <c r="S282" s="67"/>
      <c r="T282" s="68"/>
      <c r="U282" s="37"/>
      <c r="V282" s="37"/>
      <c r="W282" s="37"/>
      <c r="X282" s="37"/>
      <c r="Y282" s="37"/>
      <c r="Z282" s="37"/>
      <c r="AA282" s="37"/>
      <c r="AB282" s="37"/>
      <c r="AC282" s="37"/>
      <c r="AD282" s="37"/>
      <c r="AE282" s="37"/>
      <c r="AT282" s="19" t="s">
        <v>204</v>
      </c>
      <c r="AU282" s="19" t="s">
        <v>90</v>
      </c>
    </row>
    <row r="283" spans="1:65" s="13" customFormat="1" ht="10.199999999999999">
      <c r="B283" s="213"/>
      <c r="C283" s="214"/>
      <c r="D283" s="209" t="s">
        <v>206</v>
      </c>
      <c r="E283" s="215" t="s">
        <v>32</v>
      </c>
      <c r="F283" s="216" t="s">
        <v>207</v>
      </c>
      <c r="G283" s="214"/>
      <c r="H283" s="215" t="s">
        <v>32</v>
      </c>
      <c r="I283" s="217"/>
      <c r="J283" s="214"/>
      <c r="K283" s="214"/>
      <c r="L283" s="218"/>
      <c r="M283" s="219"/>
      <c r="N283" s="220"/>
      <c r="O283" s="220"/>
      <c r="P283" s="220"/>
      <c r="Q283" s="220"/>
      <c r="R283" s="220"/>
      <c r="S283" s="220"/>
      <c r="T283" s="221"/>
      <c r="AT283" s="222" t="s">
        <v>206</v>
      </c>
      <c r="AU283" s="222" t="s">
        <v>90</v>
      </c>
      <c r="AV283" s="13" t="s">
        <v>40</v>
      </c>
      <c r="AW283" s="13" t="s">
        <v>38</v>
      </c>
      <c r="AX283" s="13" t="s">
        <v>81</v>
      </c>
      <c r="AY283" s="222" t="s">
        <v>197</v>
      </c>
    </row>
    <row r="284" spans="1:65" s="13" customFormat="1" ht="10.199999999999999">
      <c r="B284" s="213"/>
      <c r="C284" s="214"/>
      <c r="D284" s="209" t="s">
        <v>206</v>
      </c>
      <c r="E284" s="215" t="s">
        <v>32</v>
      </c>
      <c r="F284" s="216" t="s">
        <v>270</v>
      </c>
      <c r="G284" s="214"/>
      <c r="H284" s="215" t="s">
        <v>32</v>
      </c>
      <c r="I284" s="217"/>
      <c r="J284" s="214"/>
      <c r="K284" s="214"/>
      <c r="L284" s="218"/>
      <c r="M284" s="219"/>
      <c r="N284" s="220"/>
      <c r="O284" s="220"/>
      <c r="P284" s="220"/>
      <c r="Q284" s="220"/>
      <c r="R284" s="220"/>
      <c r="S284" s="220"/>
      <c r="T284" s="221"/>
      <c r="AT284" s="222" t="s">
        <v>206</v>
      </c>
      <c r="AU284" s="222" t="s">
        <v>90</v>
      </c>
      <c r="AV284" s="13" t="s">
        <v>40</v>
      </c>
      <c r="AW284" s="13" t="s">
        <v>38</v>
      </c>
      <c r="AX284" s="13" t="s">
        <v>81</v>
      </c>
      <c r="AY284" s="222" t="s">
        <v>197</v>
      </c>
    </row>
    <row r="285" spans="1:65" s="14" customFormat="1" ht="10.199999999999999">
      <c r="B285" s="223"/>
      <c r="C285" s="224"/>
      <c r="D285" s="209" t="s">
        <v>206</v>
      </c>
      <c r="E285" s="225" t="s">
        <v>32</v>
      </c>
      <c r="F285" s="226" t="s">
        <v>413</v>
      </c>
      <c r="G285" s="224"/>
      <c r="H285" s="227">
        <v>5.49</v>
      </c>
      <c r="I285" s="228"/>
      <c r="J285" s="224"/>
      <c r="K285" s="224"/>
      <c r="L285" s="229"/>
      <c r="M285" s="230"/>
      <c r="N285" s="231"/>
      <c r="O285" s="231"/>
      <c r="P285" s="231"/>
      <c r="Q285" s="231"/>
      <c r="R285" s="231"/>
      <c r="S285" s="231"/>
      <c r="T285" s="232"/>
      <c r="AT285" s="233" t="s">
        <v>206</v>
      </c>
      <c r="AU285" s="233" t="s">
        <v>90</v>
      </c>
      <c r="AV285" s="14" t="s">
        <v>90</v>
      </c>
      <c r="AW285" s="14" t="s">
        <v>38</v>
      </c>
      <c r="AX285" s="14" t="s">
        <v>81</v>
      </c>
      <c r="AY285" s="233" t="s">
        <v>197</v>
      </c>
    </row>
    <row r="286" spans="1:65" s="15" customFormat="1" ht="10.199999999999999">
      <c r="B286" s="234"/>
      <c r="C286" s="235"/>
      <c r="D286" s="209" t="s">
        <v>206</v>
      </c>
      <c r="E286" s="236" t="s">
        <v>32</v>
      </c>
      <c r="F286" s="237" t="s">
        <v>209</v>
      </c>
      <c r="G286" s="235"/>
      <c r="H286" s="238">
        <v>5.49</v>
      </c>
      <c r="I286" s="239"/>
      <c r="J286" s="235"/>
      <c r="K286" s="235"/>
      <c r="L286" s="240"/>
      <c r="M286" s="241"/>
      <c r="N286" s="242"/>
      <c r="O286" s="242"/>
      <c r="P286" s="242"/>
      <c r="Q286" s="242"/>
      <c r="R286" s="242"/>
      <c r="S286" s="242"/>
      <c r="T286" s="243"/>
      <c r="AT286" s="244" t="s">
        <v>206</v>
      </c>
      <c r="AU286" s="244" t="s">
        <v>90</v>
      </c>
      <c r="AV286" s="15" t="s">
        <v>166</v>
      </c>
      <c r="AW286" s="15" t="s">
        <v>38</v>
      </c>
      <c r="AX286" s="15" t="s">
        <v>40</v>
      </c>
      <c r="AY286" s="244" t="s">
        <v>197</v>
      </c>
    </row>
    <row r="287" spans="1:65" s="2" customFormat="1" ht="21.75" customHeight="1">
      <c r="A287" s="37"/>
      <c r="B287" s="38"/>
      <c r="C287" s="196" t="s">
        <v>414</v>
      </c>
      <c r="D287" s="196" t="s">
        <v>199</v>
      </c>
      <c r="E287" s="197" t="s">
        <v>415</v>
      </c>
      <c r="F287" s="198" t="s">
        <v>416</v>
      </c>
      <c r="G287" s="199" t="s">
        <v>127</v>
      </c>
      <c r="H287" s="200">
        <v>5.49</v>
      </c>
      <c r="I287" s="201"/>
      <c r="J287" s="202">
        <f>ROUND(I287*H287,2)</f>
        <v>0</v>
      </c>
      <c r="K287" s="198" t="s">
        <v>202</v>
      </c>
      <c r="L287" s="42"/>
      <c r="M287" s="203" t="s">
        <v>32</v>
      </c>
      <c r="N287" s="204" t="s">
        <v>52</v>
      </c>
      <c r="O287" s="67"/>
      <c r="P287" s="205">
        <f>O287*H287</f>
        <v>0</v>
      </c>
      <c r="Q287" s="205">
        <v>0</v>
      </c>
      <c r="R287" s="205">
        <f>Q287*H287</f>
        <v>0</v>
      </c>
      <c r="S287" s="205">
        <v>0</v>
      </c>
      <c r="T287" s="206">
        <f>S287*H287</f>
        <v>0</v>
      </c>
      <c r="U287" s="37"/>
      <c r="V287" s="37"/>
      <c r="W287" s="37"/>
      <c r="X287" s="37"/>
      <c r="Y287" s="37"/>
      <c r="Z287" s="37"/>
      <c r="AA287" s="37"/>
      <c r="AB287" s="37"/>
      <c r="AC287" s="37"/>
      <c r="AD287" s="37"/>
      <c r="AE287" s="37"/>
      <c r="AR287" s="207" t="s">
        <v>166</v>
      </c>
      <c r="AT287" s="207" t="s">
        <v>199</v>
      </c>
      <c r="AU287" s="207" t="s">
        <v>90</v>
      </c>
      <c r="AY287" s="19" t="s">
        <v>197</v>
      </c>
      <c r="BE287" s="208">
        <f>IF(N287="základní",J287,0)</f>
        <v>0</v>
      </c>
      <c r="BF287" s="208">
        <f>IF(N287="snížená",J287,0)</f>
        <v>0</v>
      </c>
      <c r="BG287" s="208">
        <f>IF(N287="zákl. přenesená",J287,0)</f>
        <v>0</v>
      </c>
      <c r="BH287" s="208">
        <f>IF(N287="sníž. přenesená",J287,0)</f>
        <v>0</v>
      </c>
      <c r="BI287" s="208">
        <f>IF(N287="nulová",J287,0)</f>
        <v>0</v>
      </c>
      <c r="BJ287" s="19" t="s">
        <v>40</v>
      </c>
      <c r="BK287" s="208">
        <f>ROUND(I287*H287,2)</f>
        <v>0</v>
      </c>
      <c r="BL287" s="19" t="s">
        <v>166</v>
      </c>
      <c r="BM287" s="207" t="s">
        <v>417</v>
      </c>
    </row>
    <row r="288" spans="1:65" s="2" customFormat="1" ht="105.6">
      <c r="A288" s="37"/>
      <c r="B288" s="38"/>
      <c r="C288" s="39"/>
      <c r="D288" s="209" t="s">
        <v>204</v>
      </c>
      <c r="E288" s="39"/>
      <c r="F288" s="210" t="s">
        <v>418</v>
      </c>
      <c r="G288" s="39"/>
      <c r="H288" s="39"/>
      <c r="I288" s="119"/>
      <c r="J288" s="39"/>
      <c r="K288" s="39"/>
      <c r="L288" s="42"/>
      <c r="M288" s="211"/>
      <c r="N288" s="212"/>
      <c r="O288" s="67"/>
      <c r="P288" s="67"/>
      <c r="Q288" s="67"/>
      <c r="R288" s="67"/>
      <c r="S288" s="67"/>
      <c r="T288" s="68"/>
      <c r="U288" s="37"/>
      <c r="V288" s="37"/>
      <c r="W288" s="37"/>
      <c r="X288" s="37"/>
      <c r="Y288" s="37"/>
      <c r="Z288" s="37"/>
      <c r="AA288" s="37"/>
      <c r="AB288" s="37"/>
      <c r="AC288" s="37"/>
      <c r="AD288" s="37"/>
      <c r="AE288" s="37"/>
      <c r="AT288" s="19" t="s">
        <v>204</v>
      </c>
      <c r="AU288" s="19" t="s">
        <v>90</v>
      </c>
    </row>
    <row r="289" spans="1:65" s="13" customFormat="1" ht="10.199999999999999">
      <c r="B289" s="213"/>
      <c r="C289" s="214"/>
      <c r="D289" s="209" t="s">
        <v>206</v>
      </c>
      <c r="E289" s="215" t="s">
        <v>32</v>
      </c>
      <c r="F289" s="216" t="s">
        <v>207</v>
      </c>
      <c r="G289" s="214"/>
      <c r="H289" s="215" t="s">
        <v>32</v>
      </c>
      <c r="I289" s="217"/>
      <c r="J289" s="214"/>
      <c r="K289" s="214"/>
      <c r="L289" s="218"/>
      <c r="M289" s="219"/>
      <c r="N289" s="220"/>
      <c r="O289" s="220"/>
      <c r="P289" s="220"/>
      <c r="Q289" s="220"/>
      <c r="R289" s="220"/>
      <c r="S289" s="220"/>
      <c r="T289" s="221"/>
      <c r="AT289" s="222" t="s">
        <v>206</v>
      </c>
      <c r="AU289" s="222" t="s">
        <v>90</v>
      </c>
      <c r="AV289" s="13" t="s">
        <v>40</v>
      </c>
      <c r="AW289" s="13" t="s">
        <v>38</v>
      </c>
      <c r="AX289" s="13" t="s">
        <v>81</v>
      </c>
      <c r="AY289" s="222" t="s">
        <v>197</v>
      </c>
    </row>
    <row r="290" spans="1:65" s="13" customFormat="1" ht="10.199999999999999">
      <c r="B290" s="213"/>
      <c r="C290" s="214"/>
      <c r="D290" s="209" t="s">
        <v>206</v>
      </c>
      <c r="E290" s="215" t="s">
        <v>32</v>
      </c>
      <c r="F290" s="216" t="s">
        <v>270</v>
      </c>
      <c r="G290" s="214"/>
      <c r="H290" s="215" t="s">
        <v>32</v>
      </c>
      <c r="I290" s="217"/>
      <c r="J290" s="214"/>
      <c r="K290" s="214"/>
      <c r="L290" s="218"/>
      <c r="M290" s="219"/>
      <c r="N290" s="220"/>
      <c r="O290" s="220"/>
      <c r="P290" s="220"/>
      <c r="Q290" s="220"/>
      <c r="R290" s="220"/>
      <c r="S290" s="220"/>
      <c r="T290" s="221"/>
      <c r="AT290" s="222" t="s">
        <v>206</v>
      </c>
      <c r="AU290" s="222" t="s">
        <v>90</v>
      </c>
      <c r="AV290" s="13" t="s">
        <v>40</v>
      </c>
      <c r="AW290" s="13" t="s">
        <v>38</v>
      </c>
      <c r="AX290" s="13" t="s">
        <v>81</v>
      </c>
      <c r="AY290" s="222" t="s">
        <v>197</v>
      </c>
    </row>
    <row r="291" spans="1:65" s="14" customFormat="1" ht="10.199999999999999">
      <c r="B291" s="223"/>
      <c r="C291" s="224"/>
      <c r="D291" s="209" t="s">
        <v>206</v>
      </c>
      <c r="E291" s="225" t="s">
        <v>32</v>
      </c>
      <c r="F291" s="226" t="s">
        <v>413</v>
      </c>
      <c r="G291" s="224"/>
      <c r="H291" s="227">
        <v>5.49</v>
      </c>
      <c r="I291" s="228"/>
      <c r="J291" s="224"/>
      <c r="K291" s="224"/>
      <c r="L291" s="229"/>
      <c r="M291" s="230"/>
      <c r="N291" s="231"/>
      <c r="O291" s="231"/>
      <c r="P291" s="231"/>
      <c r="Q291" s="231"/>
      <c r="R291" s="231"/>
      <c r="S291" s="231"/>
      <c r="T291" s="232"/>
      <c r="AT291" s="233" t="s">
        <v>206</v>
      </c>
      <c r="AU291" s="233" t="s">
        <v>90</v>
      </c>
      <c r="AV291" s="14" t="s">
        <v>90</v>
      </c>
      <c r="AW291" s="14" t="s">
        <v>38</v>
      </c>
      <c r="AX291" s="14" t="s">
        <v>81</v>
      </c>
      <c r="AY291" s="233" t="s">
        <v>197</v>
      </c>
    </row>
    <row r="292" spans="1:65" s="15" customFormat="1" ht="10.199999999999999">
      <c r="B292" s="234"/>
      <c r="C292" s="235"/>
      <c r="D292" s="209" t="s">
        <v>206</v>
      </c>
      <c r="E292" s="236" t="s">
        <v>32</v>
      </c>
      <c r="F292" s="237" t="s">
        <v>209</v>
      </c>
      <c r="G292" s="235"/>
      <c r="H292" s="238">
        <v>5.49</v>
      </c>
      <c r="I292" s="239"/>
      <c r="J292" s="235"/>
      <c r="K292" s="235"/>
      <c r="L292" s="240"/>
      <c r="M292" s="241"/>
      <c r="N292" s="242"/>
      <c r="O292" s="242"/>
      <c r="P292" s="242"/>
      <c r="Q292" s="242"/>
      <c r="R292" s="242"/>
      <c r="S292" s="242"/>
      <c r="T292" s="243"/>
      <c r="AT292" s="244" t="s">
        <v>206</v>
      </c>
      <c r="AU292" s="244" t="s">
        <v>90</v>
      </c>
      <c r="AV292" s="15" t="s">
        <v>166</v>
      </c>
      <c r="AW292" s="15" t="s">
        <v>38</v>
      </c>
      <c r="AX292" s="15" t="s">
        <v>40</v>
      </c>
      <c r="AY292" s="244" t="s">
        <v>197</v>
      </c>
    </row>
    <row r="293" spans="1:65" s="2" customFormat="1" ht="16.5" customHeight="1">
      <c r="A293" s="37"/>
      <c r="B293" s="38"/>
      <c r="C293" s="256" t="s">
        <v>419</v>
      </c>
      <c r="D293" s="256" t="s">
        <v>336</v>
      </c>
      <c r="E293" s="257" t="s">
        <v>420</v>
      </c>
      <c r="F293" s="258" t="s">
        <v>421</v>
      </c>
      <c r="G293" s="259" t="s">
        <v>422</v>
      </c>
      <c r="H293" s="260">
        <v>0.192</v>
      </c>
      <c r="I293" s="261"/>
      <c r="J293" s="262">
        <f>ROUND(I293*H293,2)</f>
        <v>0</v>
      </c>
      <c r="K293" s="258" t="s">
        <v>202</v>
      </c>
      <c r="L293" s="263"/>
      <c r="M293" s="264" t="s">
        <v>32</v>
      </c>
      <c r="N293" s="265" t="s">
        <v>52</v>
      </c>
      <c r="O293" s="67"/>
      <c r="P293" s="205">
        <f>O293*H293</f>
        <v>0</v>
      </c>
      <c r="Q293" s="205">
        <v>1E-3</v>
      </c>
      <c r="R293" s="205">
        <f>Q293*H293</f>
        <v>1.92E-4</v>
      </c>
      <c r="S293" s="205">
        <v>0</v>
      </c>
      <c r="T293" s="206">
        <f>S293*H293</f>
        <v>0</v>
      </c>
      <c r="U293" s="37"/>
      <c r="V293" s="37"/>
      <c r="W293" s="37"/>
      <c r="X293" s="37"/>
      <c r="Y293" s="37"/>
      <c r="Z293" s="37"/>
      <c r="AA293" s="37"/>
      <c r="AB293" s="37"/>
      <c r="AC293" s="37"/>
      <c r="AD293" s="37"/>
      <c r="AE293" s="37"/>
      <c r="AR293" s="207" t="s">
        <v>240</v>
      </c>
      <c r="AT293" s="207" t="s">
        <v>336</v>
      </c>
      <c r="AU293" s="207" t="s">
        <v>90</v>
      </c>
      <c r="AY293" s="19" t="s">
        <v>197</v>
      </c>
      <c r="BE293" s="208">
        <f>IF(N293="základní",J293,0)</f>
        <v>0</v>
      </c>
      <c r="BF293" s="208">
        <f>IF(N293="snížená",J293,0)</f>
        <v>0</v>
      </c>
      <c r="BG293" s="208">
        <f>IF(N293="zákl. přenesená",J293,0)</f>
        <v>0</v>
      </c>
      <c r="BH293" s="208">
        <f>IF(N293="sníž. přenesená",J293,0)</f>
        <v>0</v>
      </c>
      <c r="BI293" s="208">
        <f>IF(N293="nulová",J293,0)</f>
        <v>0</v>
      </c>
      <c r="BJ293" s="19" t="s">
        <v>40</v>
      </c>
      <c r="BK293" s="208">
        <f>ROUND(I293*H293,2)</f>
        <v>0</v>
      </c>
      <c r="BL293" s="19" t="s">
        <v>166</v>
      </c>
      <c r="BM293" s="207" t="s">
        <v>423</v>
      </c>
    </row>
    <row r="294" spans="1:65" s="2" customFormat="1" ht="19.2">
      <c r="A294" s="37"/>
      <c r="B294" s="38"/>
      <c r="C294" s="39"/>
      <c r="D294" s="209" t="s">
        <v>223</v>
      </c>
      <c r="E294" s="39"/>
      <c r="F294" s="210" t="s">
        <v>424</v>
      </c>
      <c r="G294" s="39"/>
      <c r="H294" s="39"/>
      <c r="I294" s="119"/>
      <c r="J294" s="39"/>
      <c r="K294" s="39"/>
      <c r="L294" s="42"/>
      <c r="M294" s="211"/>
      <c r="N294" s="212"/>
      <c r="O294" s="67"/>
      <c r="P294" s="67"/>
      <c r="Q294" s="67"/>
      <c r="R294" s="67"/>
      <c r="S294" s="67"/>
      <c r="T294" s="68"/>
      <c r="U294" s="37"/>
      <c r="V294" s="37"/>
      <c r="W294" s="37"/>
      <c r="X294" s="37"/>
      <c r="Y294" s="37"/>
      <c r="Z294" s="37"/>
      <c r="AA294" s="37"/>
      <c r="AB294" s="37"/>
      <c r="AC294" s="37"/>
      <c r="AD294" s="37"/>
      <c r="AE294" s="37"/>
      <c r="AT294" s="19" t="s">
        <v>223</v>
      </c>
      <c r="AU294" s="19" t="s">
        <v>90</v>
      </c>
    </row>
    <row r="295" spans="1:65" s="14" customFormat="1" ht="10.199999999999999">
      <c r="B295" s="223"/>
      <c r="C295" s="224"/>
      <c r="D295" s="209" t="s">
        <v>206</v>
      </c>
      <c r="E295" s="224"/>
      <c r="F295" s="226" t="s">
        <v>425</v>
      </c>
      <c r="G295" s="224"/>
      <c r="H295" s="227">
        <v>0.192</v>
      </c>
      <c r="I295" s="228"/>
      <c r="J295" s="224"/>
      <c r="K295" s="224"/>
      <c r="L295" s="229"/>
      <c r="M295" s="230"/>
      <c r="N295" s="231"/>
      <c r="O295" s="231"/>
      <c r="P295" s="231"/>
      <c r="Q295" s="231"/>
      <c r="R295" s="231"/>
      <c r="S295" s="231"/>
      <c r="T295" s="232"/>
      <c r="AT295" s="233" t="s">
        <v>206</v>
      </c>
      <c r="AU295" s="233" t="s">
        <v>90</v>
      </c>
      <c r="AV295" s="14" t="s">
        <v>90</v>
      </c>
      <c r="AW295" s="14" t="s">
        <v>4</v>
      </c>
      <c r="AX295" s="14" t="s">
        <v>40</v>
      </c>
      <c r="AY295" s="233" t="s">
        <v>197</v>
      </c>
    </row>
    <row r="296" spans="1:65" s="2" customFormat="1" ht="16.5" customHeight="1">
      <c r="A296" s="37"/>
      <c r="B296" s="38"/>
      <c r="C296" s="196" t="s">
        <v>426</v>
      </c>
      <c r="D296" s="196" t="s">
        <v>199</v>
      </c>
      <c r="E296" s="197" t="s">
        <v>427</v>
      </c>
      <c r="F296" s="198" t="s">
        <v>428</v>
      </c>
      <c r="G296" s="199" t="s">
        <v>127</v>
      </c>
      <c r="H296" s="200">
        <v>2002.94</v>
      </c>
      <c r="I296" s="201"/>
      <c r="J296" s="202">
        <f>ROUND(I296*H296,2)</f>
        <v>0</v>
      </c>
      <c r="K296" s="198" t="s">
        <v>202</v>
      </c>
      <c r="L296" s="42"/>
      <c r="M296" s="203" t="s">
        <v>32</v>
      </c>
      <c r="N296" s="204" t="s">
        <v>52</v>
      </c>
      <c r="O296" s="67"/>
      <c r="P296" s="205">
        <f>O296*H296</f>
        <v>0</v>
      </c>
      <c r="Q296" s="205">
        <v>0</v>
      </c>
      <c r="R296" s="205">
        <f>Q296*H296</f>
        <v>0</v>
      </c>
      <c r="S296" s="205">
        <v>0</v>
      </c>
      <c r="T296" s="206">
        <f>S296*H296</f>
        <v>0</v>
      </c>
      <c r="U296" s="37"/>
      <c r="V296" s="37"/>
      <c r="W296" s="37"/>
      <c r="X296" s="37"/>
      <c r="Y296" s="37"/>
      <c r="Z296" s="37"/>
      <c r="AA296" s="37"/>
      <c r="AB296" s="37"/>
      <c r="AC296" s="37"/>
      <c r="AD296" s="37"/>
      <c r="AE296" s="37"/>
      <c r="AR296" s="207" t="s">
        <v>166</v>
      </c>
      <c r="AT296" s="207" t="s">
        <v>199</v>
      </c>
      <c r="AU296" s="207" t="s">
        <v>90</v>
      </c>
      <c r="AY296" s="19" t="s">
        <v>197</v>
      </c>
      <c r="BE296" s="208">
        <f>IF(N296="základní",J296,0)</f>
        <v>0</v>
      </c>
      <c r="BF296" s="208">
        <f>IF(N296="snížená",J296,0)</f>
        <v>0</v>
      </c>
      <c r="BG296" s="208">
        <f>IF(N296="zákl. přenesená",J296,0)</f>
        <v>0</v>
      </c>
      <c r="BH296" s="208">
        <f>IF(N296="sníž. přenesená",J296,0)</f>
        <v>0</v>
      </c>
      <c r="BI296" s="208">
        <f>IF(N296="nulová",J296,0)</f>
        <v>0</v>
      </c>
      <c r="BJ296" s="19" t="s">
        <v>40</v>
      </c>
      <c r="BK296" s="208">
        <f>ROUND(I296*H296,2)</f>
        <v>0</v>
      </c>
      <c r="BL296" s="19" t="s">
        <v>166</v>
      </c>
      <c r="BM296" s="207" t="s">
        <v>429</v>
      </c>
    </row>
    <row r="297" spans="1:65" s="2" customFormat="1" ht="115.2">
      <c r="A297" s="37"/>
      <c r="B297" s="38"/>
      <c r="C297" s="39"/>
      <c r="D297" s="209" t="s">
        <v>204</v>
      </c>
      <c r="E297" s="39"/>
      <c r="F297" s="210" t="s">
        <v>430</v>
      </c>
      <c r="G297" s="39"/>
      <c r="H297" s="39"/>
      <c r="I297" s="119"/>
      <c r="J297" s="39"/>
      <c r="K297" s="39"/>
      <c r="L297" s="42"/>
      <c r="M297" s="211"/>
      <c r="N297" s="212"/>
      <c r="O297" s="67"/>
      <c r="P297" s="67"/>
      <c r="Q297" s="67"/>
      <c r="R297" s="67"/>
      <c r="S297" s="67"/>
      <c r="T297" s="68"/>
      <c r="U297" s="37"/>
      <c r="V297" s="37"/>
      <c r="W297" s="37"/>
      <c r="X297" s="37"/>
      <c r="Y297" s="37"/>
      <c r="Z297" s="37"/>
      <c r="AA297" s="37"/>
      <c r="AB297" s="37"/>
      <c r="AC297" s="37"/>
      <c r="AD297" s="37"/>
      <c r="AE297" s="37"/>
      <c r="AT297" s="19" t="s">
        <v>204</v>
      </c>
      <c r="AU297" s="19" t="s">
        <v>90</v>
      </c>
    </row>
    <row r="298" spans="1:65" s="13" customFormat="1" ht="10.199999999999999">
      <c r="B298" s="213"/>
      <c r="C298" s="214"/>
      <c r="D298" s="209" t="s">
        <v>206</v>
      </c>
      <c r="E298" s="215" t="s">
        <v>32</v>
      </c>
      <c r="F298" s="216" t="s">
        <v>268</v>
      </c>
      <c r="G298" s="214"/>
      <c r="H298" s="215" t="s">
        <v>32</v>
      </c>
      <c r="I298" s="217"/>
      <c r="J298" s="214"/>
      <c r="K298" s="214"/>
      <c r="L298" s="218"/>
      <c r="M298" s="219"/>
      <c r="N298" s="220"/>
      <c r="O298" s="220"/>
      <c r="P298" s="220"/>
      <c r="Q298" s="220"/>
      <c r="R298" s="220"/>
      <c r="S298" s="220"/>
      <c r="T298" s="221"/>
      <c r="AT298" s="222" t="s">
        <v>206</v>
      </c>
      <c r="AU298" s="222" t="s">
        <v>90</v>
      </c>
      <c r="AV298" s="13" t="s">
        <v>40</v>
      </c>
      <c r="AW298" s="13" t="s">
        <v>38</v>
      </c>
      <c r="AX298" s="13" t="s">
        <v>81</v>
      </c>
      <c r="AY298" s="222" t="s">
        <v>197</v>
      </c>
    </row>
    <row r="299" spans="1:65" s="13" customFormat="1" ht="10.199999999999999">
      <c r="B299" s="213"/>
      <c r="C299" s="214"/>
      <c r="D299" s="209" t="s">
        <v>206</v>
      </c>
      <c r="E299" s="215" t="s">
        <v>32</v>
      </c>
      <c r="F299" s="216" t="s">
        <v>207</v>
      </c>
      <c r="G299" s="214"/>
      <c r="H299" s="215" t="s">
        <v>32</v>
      </c>
      <c r="I299" s="217"/>
      <c r="J299" s="214"/>
      <c r="K299" s="214"/>
      <c r="L299" s="218"/>
      <c r="M299" s="219"/>
      <c r="N299" s="220"/>
      <c r="O299" s="220"/>
      <c r="P299" s="220"/>
      <c r="Q299" s="220"/>
      <c r="R299" s="220"/>
      <c r="S299" s="220"/>
      <c r="T299" s="221"/>
      <c r="AT299" s="222" t="s">
        <v>206</v>
      </c>
      <c r="AU299" s="222" t="s">
        <v>90</v>
      </c>
      <c r="AV299" s="13" t="s">
        <v>40</v>
      </c>
      <c r="AW299" s="13" t="s">
        <v>38</v>
      </c>
      <c r="AX299" s="13" t="s">
        <v>81</v>
      </c>
      <c r="AY299" s="222" t="s">
        <v>197</v>
      </c>
    </row>
    <row r="300" spans="1:65" s="13" customFormat="1" ht="10.199999999999999">
      <c r="B300" s="213"/>
      <c r="C300" s="214"/>
      <c r="D300" s="209" t="s">
        <v>206</v>
      </c>
      <c r="E300" s="215" t="s">
        <v>32</v>
      </c>
      <c r="F300" s="216" t="s">
        <v>270</v>
      </c>
      <c r="G300" s="214"/>
      <c r="H300" s="215" t="s">
        <v>32</v>
      </c>
      <c r="I300" s="217"/>
      <c r="J300" s="214"/>
      <c r="K300" s="214"/>
      <c r="L300" s="218"/>
      <c r="M300" s="219"/>
      <c r="N300" s="220"/>
      <c r="O300" s="220"/>
      <c r="P300" s="220"/>
      <c r="Q300" s="220"/>
      <c r="R300" s="220"/>
      <c r="S300" s="220"/>
      <c r="T300" s="221"/>
      <c r="AT300" s="222" t="s">
        <v>206</v>
      </c>
      <c r="AU300" s="222" t="s">
        <v>90</v>
      </c>
      <c r="AV300" s="13" t="s">
        <v>40</v>
      </c>
      <c r="AW300" s="13" t="s">
        <v>38</v>
      </c>
      <c r="AX300" s="13" t="s">
        <v>81</v>
      </c>
      <c r="AY300" s="222" t="s">
        <v>197</v>
      </c>
    </row>
    <row r="301" spans="1:65" s="14" customFormat="1" ht="10.199999999999999">
      <c r="B301" s="223"/>
      <c r="C301" s="224"/>
      <c r="D301" s="209" t="s">
        <v>206</v>
      </c>
      <c r="E301" s="225" t="s">
        <v>32</v>
      </c>
      <c r="F301" s="226" t="s">
        <v>431</v>
      </c>
      <c r="G301" s="224"/>
      <c r="H301" s="227">
        <v>759.7</v>
      </c>
      <c r="I301" s="228"/>
      <c r="J301" s="224"/>
      <c r="K301" s="224"/>
      <c r="L301" s="229"/>
      <c r="M301" s="230"/>
      <c r="N301" s="231"/>
      <c r="O301" s="231"/>
      <c r="P301" s="231"/>
      <c r="Q301" s="231"/>
      <c r="R301" s="231"/>
      <c r="S301" s="231"/>
      <c r="T301" s="232"/>
      <c r="AT301" s="233" t="s">
        <v>206</v>
      </c>
      <c r="AU301" s="233" t="s">
        <v>90</v>
      </c>
      <c r="AV301" s="14" t="s">
        <v>90</v>
      </c>
      <c r="AW301" s="14" t="s">
        <v>38</v>
      </c>
      <c r="AX301" s="14" t="s">
        <v>81</v>
      </c>
      <c r="AY301" s="233" t="s">
        <v>197</v>
      </c>
    </row>
    <row r="302" spans="1:65" s="14" customFormat="1" ht="10.199999999999999">
      <c r="B302" s="223"/>
      <c r="C302" s="224"/>
      <c r="D302" s="209" t="s">
        <v>206</v>
      </c>
      <c r="E302" s="225" t="s">
        <v>32</v>
      </c>
      <c r="F302" s="226" t="s">
        <v>432</v>
      </c>
      <c r="G302" s="224"/>
      <c r="H302" s="227">
        <v>241.77</v>
      </c>
      <c r="I302" s="228"/>
      <c r="J302" s="224"/>
      <c r="K302" s="224"/>
      <c r="L302" s="229"/>
      <c r="M302" s="230"/>
      <c r="N302" s="231"/>
      <c r="O302" s="231"/>
      <c r="P302" s="231"/>
      <c r="Q302" s="231"/>
      <c r="R302" s="231"/>
      <c r="S302" s="231"/>
      <c r="T302" s="232"/>
      <c r="AT302" s="233" t="s">
        <v>206</v>
      </c>
      <c r="AU302" s="233" t="s">
        <v>90</v>
      </c>
      <c r="AV302" s="14" t="s">
        <v>90</v>
      </c>
      <c r="AW302" s="14" t="s">
        <v>38</v>
      </c>
      <c r="AX302" s="14" t="s">
        <v>81</v>
      </c>
      <c r="AY302" s="233" t="s">
        <v>197</v>
      </c>
    </row>
    <row r="303" spans="1:65" s="16" customFormat="1" ht="10.199999999999999">
      <c r="B303" s="245"/>
      <c r="C303" s="246"/>
      <c r="D303" s="209" t="s">
        <v>206</v>
      </c>
      <c r="E303" s="247" t="s">
        <v>32</v>
      </c>
      <c r="F303" s="248" t="s">
        <v>433</v>
      </c>
      <c r="G303" s="246"/>
      <c r="H303" s="249">
        <v>1001.47</v>
      </c>
      <c r="I303" s="250"/>
      <c r="J303" s="246"/>
      <c r="K303" s="246"/>
      <c r="L303" s="251"/>
      <c r="M303" s="252"/>
      <c r="N303" s="253"/>
      <c r="O303" s="253"/>
      <c r="P303" s="253"/>
      <c r="Q303" s="253"/>
      <c r="R303" s="253"/>
      <c r="S303" s="253"/>
      <c r="T303" s="254"/>
      <c r="AT303" s="255" t="s">
        <v>206</v>
      </c>
      <c r="AU303" s="255" t="s">
        <v>90</v>
      </c>
      <c r="AV303" s="16" t="s">
        <v>114</v>
      </c>
      <c r="AW303" s="16" t="s">
        <v>38</v>
      </c>
      <c r="AX303" s="16" t="s">
        <v>81</v>
      </c>
      <c r="AY303" s="255" t="s">
        <v>197</v>
      </c>
    </row>
    <row r="304" spans="1:65" s="14" customFormat="1" ht="10.199999999999999">
      <c r="B304" s="223"/>
      <c r="C304" s="224"/>
      <c r="D304" s="209" t="s">
        <v>206</v>
      </c>
      <c r="E304" s="225" t="s">
        <v>32</v>
      </c>
      <c r="F304" s="226" t="s">
        <v>431</v>
      </c>
      <c r="G304" s="224"/>
      <c r="H304" s="227">
        <v>759.7</v>
      </c>
      <c r="I304" s="228"/>
      <c r="J304" s="224"/>
      <c r="K304" s="224"/>
      <c r="L304" s="229"/>
      <c r="M304" s="230"/>
      <c r="N304" s="231"/>
      <c r="O304" s="231"/>
      <c r="P304" s="231"/>
      <c r="Q304" s="231"/>
      <c r="R304" s="231"/>
      <c r="S304" s="231"/>
      <c r="T304" s="232"/>
      <c r="AT304" s="233" t="s">
        <v>206</v>
      </c>
      <c r="AU304" s="233" t="s">
        <v>90</v>
      </c>
      <c r="AV304" s="14" t="s">
        <v>90</v>
      </c>
      <c r="AW304" s="14" t="s">
        <v>38</v>
      </c>
      <c r="AX304" s="14" t="s">
        <v>81</v>
      </c>
      <c r="AY304" s="233" t="s">
        <v>197</v>
      </c>
    </row>
    <row r="305" spans="1:65" s="14" customFormat="1" ht="10.199999999999999">
      <c r="B305" s="223"/>
      <c r="C305" s="224"/>
      <c r="D305" s="209" t="s">
        <v>206</v>
      </c>
      <c r="E305" s="225" t="s">
        <v>32</v>
      </c>
      <c r="F305" s="226" t="s">
        <v>432</v>
      </c>
      <c r="G305" s="224"/>
      <c r="H305" s="227">
        <v>241.77</v>
      </c>
      <c r="I305" s="228"/>
      <c r="J305" s="224"/>
      <c r="K305" s="224"/>
      <c r="L305" s="229"/>
      <c r="M305" s="230"/>
      <c r="N305" s="231"/>
      <c r="O305" s="231"/>
      <c r="P305" s="231"/>
      <c r="Q305" s="231"/>
      <c r="R305" s="231"/>
      <c r="S305" s="231"/>
      <c r="T305" s="232"/>
      <c r="AT305" s="233" t="s">
        <v>206</v>
      </c>
      <c r="AU305" s="233" t="s">
        <v>90</v>
      </c>
      <c r="AV305" s="14" t="s">
        <v>90</v>
      </c>
      <c r="AW305" s="14" t="s">
        <v>38</v>
      </c>
      <c r="AX305" s="14" t="s">
        <v>81</v>
      </c>
      <c r="AY305" s="233" t="s">
        <v>197</v>
      </c>
    </row>
    <row r="306" spans="1:65" s="16" customFormat="1" ht="10.199999999999999">
      <c r="B306" s="245"/>
      <c r="C306" s="246"/>
      <c r="D306" s="209" t="s">
        <v>206</v>
      </c>
      <c r="E306" s="247" t="s">
        <v>32</v>
      </c>
      <c r="F306" s="248" t="s">
        <v>434</v>
      </c>
      <c r="G306" s="246"/>
      <c r="H306" s="249">
        <v>1001.47</v>
      </c>
      <c r="I306" s="250"/>
      <c r="J306" s="246"/>
      <c r="K306" s="246"/>
      <c r="L306" s="251"/>
      <c r="M306" s="252"/>
      <c r="N306" s="253"/>
      <c r="O306" s="253"/>
      <c r="P306" s="253"/>
      <c r="Q306" s="253"/>
      <c r="R306" s="253"/>
      <c r="S306" s="253"/>
      <c r="T306" s="254"/>
      <c r="AT306" s="255" t="s">
        <v>206</v>
      </c>
      <c r="AU306" s="255" t="s">
        <v>90</v>
      </c>
      <c r="AV306" s="16" t="s">
        <v>114</v>
      </c>
      <c r="AW306" s="16" t="s">
        <v>38</v>
      </c>
      <c r="AX306" s="16" t="s">
        <v>81</v>
      </c>
      <c r="AY306" s="255" t="s">
        <v>197</v>
      </c>
    </row>
    <row r="307" spans="1:65" s="15" customFormat="1" ht="10.199999999999999">
      <c r="B307" s="234"/>
      <c r="C307" s="235"/>
      <c r="D307" s="209" t="s">
        <v>206</v>
      </c>
      <c r="E307" s="236" t="s">
        <v>32</v>
      </c>
      <c r="F307" s="237" t="s">
        <v>209</v>
      </c>
      <c r="G307" s="235"/>
      <c r="H307" s="238">
        <v>2002.94</v>
      </c>
      <c r="I307" s="239"/>
      <c r="J307" s="235"/>
      <c r="K307" s="235"/>
      <c r="L307" s="240"/>
      <c r="M307" s="241"/>
      <c r="N307" s="242"/>
      <c r="O307" s="242"/>
      <c r="P307" s="242"/>
      <c r="Q307" s="242"/>
      <c r="R307" s="242"/>
      <c r="S307" s="242"/>
      <c r="T307" s="243"/>
      <c r="AT307" s="244" t="s">
        <v>206</v>
      </c>
      <c r="AU307" s="244" t="s">
        <v>90</v>
      </c>
      <c r="AV307" s="15" t="s">
        <v>166</v>
      </c>
      <c r="AW307" s="15" t="s">
        <v>38</v>
      </c>
      <c r="AX307" s="15" t="s">
        <v>40</v>
      </c>
      <c r="AY307" s="244" t="s">
        <v>197</v>
      </c>
    </row>
    <row r="308" spans="1:65" s="2" customFormat="1" ht="16.5" customHeight="1">
      <c r="A308" s="37"/>
      <c r="B308" s="38"/>
      <c r="C308" s="196" t="s">
        <v>435</v>
      </c>
      <c r="D308" s="196" t="s">
        <v>199</v>
      </c>
      <c r="E308" s="197" t="s">
        <v>436</v>
      </c>
      <c r="F308" s="198" t="s">
        <v>437</v>
      </c>
      <c r="G308" s="199" t="s">
        <v>127</v>
      </c>
      <c r="H308" s="200">
        <v>21.96</v>
      </c>
      <c r="I308" s="201"/>
      <c r="J308" s="202">
        <f>ROUND(I308*H308,2)</f>
        <v>0</v>
      </c>
      <c r="K308" s="198" t="s">
        <v>202</v>
      </c>
      <c r="L308" s="42"/>
      <c r="M308" s="203" t="s">
        <v>32</v>
      </c>
      <c r="N308" s="204" t="s">
        <v>52</v>
      </c>
      <c r="O308" s="67"/>
      <c r="P308" s="205">
        <f>O308*H308</f>
        <v>0</v>
      </c>
      <c r="Q308" s="205">
        <v>0</v>
      </c>
      <c r="R308" s="205">
        <f>Q308*H308</f>
        <v>0</v>
      </c>
      <c r="S308" s="205">
        <v>0</v>
      </c>
      <c r="T308" s="206">
        <f>S308*H308</f>
        <v>0</v>
      </c>
      <c r="U308" s="37"/>
      <c r="V308" s="37"/>
      <c r="W308" s="37"/>
      <c r="X308" s="37"/>
      <c r="Y308" s="37"/>
      <c r="Z308" s="37"/>
      <c r="AA308" s="37"/>
      <c r="AB308" s="37"/>
      <c r="AC308" s="37"/>
      <c r="AD308" s="37"/>
      <c r="AE308" s="37"/>
      <c r="AR308" s="207" t="s">
        <v>166</v>
      </c>
      <c r="AT308" s="207" t="s">
        <v>199</v>
      </c>
      <c r="AU308" s="207" t="s">
        <v>90</v>
      </c>
      <c r="AY308" s="19" t="s">
        <v>197</v>
      </c>
      <c r="BE308" s="208">
        <f>IF(N308="základní",J308,0)</f>
        <v>0</v>
      </c>
      <c r="BF308" s="208">
        <f>IF(N308="snížená",J308,0)</f>
        <v>0</v>
      </c>
      <c r="BG308" s="208">
        <f>IF(N308="zákl. přenesená",J308,0)</f>
        <v>0</v>
      </c>
      <c r="BH308" s="208">
        <f>IF(N308="sníž. přenesená",J308,0)</f>
        <v>0</v>
      </c>
      <c r="BI308" s="208">
        <f>IF(N308="nulová",J308,0)</f>
        <v>0</v>
      </c>
      <c r="BJ308" s="19" t="s">
        <v>40</v>
      </c>
      <c r="BK308" s="208">
        <f>ROUND(I308*H308,2)</f>
        <v>0</v>
      </c>
      <c r="BL308" s="19" t="s">
        <v>166</v>
      </c>
      <c r="BM308" s="207" t="s">
        <v>438</v>
      </c>
    </row>
    <row r="309" spans="1:65" s="2" customFormat="1" ht="38.4">
      <c r="A309" s="37"/>
      <c r="B309" s="38"/>
      <c r="C309" s="39"/>
      <c r="D309" s="209" t="s">
        <v>204</v>
      </c>
      <c r="E309" s="39"/>
      <c r="F309" s="210" t="s">
        <v>439</v>
      </c>
      <c r="G309" s="39"/>
      <c r="H309" s="39"/>
      <c r="I309" s="119"/>
      <c r="J309" s="39"/>
      <c r="K309" s="39"/>
      <c r="L309" s="42"/>
      <c r="M309" s="211"/>
      <c r="N309" s="212"/>
      <c r="O309" s="67"/>
      <c r="P309" s="67"/>
      <c r="Q309" s="67"/>
      <c r="R309" s="67"/>
      <c r="S309" s="67"/>
      <c r="T309" s="68"/>
      <c r="U309" s="37"/>
      <c r="V309" s="37"/>
      <c r="W309" s="37"/>
      <c r="X309" s="37"/>
      <c r="Y309" s="37"/>
      <c r="Z309" s="37"/>
      <c r="AA309" s="37"/>
      <c r="AB309" s="37"/>
      <c r="AC309" s="37"/>
      <c r="AD309" s="37"/>
      <c r="AE309" s="37"/>
      <c r="AT309" s="19" t="s">
        <v>204</v>
      </c>
      <c r="AU309" s="19" t="s">
        <v>90</v>
      </c>
    </row>
    <row r="310" spans="1:65" s="13" customFormat="1" ht="10.199999999999999">
      <c r="B310" s="213"/>
      <c r="C310" s="214"/>
      <c r="D310" s="209" t="s">
        <v>206</v>
      </c>
      <c r="E310" s="215" t="s">
        <v>32</v>
      </c>
      <c r="F310" s="216" t="s">
        <v>207</v>
      </c>
      <c r="G310" s="214"/>
      <c r="H310" s="215" t="s">
        <v>32</v>
      </c>
      <c r="I310" s="217"/>
      <c r="J310" s="214"/>
      <c r="K310" s="214"/>
      <c r="L310" s="218"/>
      <c r="M310" s="219"/>
      <c r="N310" s="220"/>
      <c r="O310" s="220"/>
      <c r="P310" s="220"/>
      <c r="Q310" s="220"/>
      <c r="R310" s="220"/>
      <c r="S310" s="220"/>
      <c r="T310" s="221"/>
      <c r="AT310" s="222" t="s">
        <v>206</v>
      </c>
      <c r="AU310" s="222" t="s">
        <v>90</v>
      </c>
      <c r="AV310" s="13" t="s">
        <v>40</v>
      </c>
      <c r="AW310" s="13" t="s">
        <v>38</v>
      </c>
      <c r="AX310" s="13" t="s">
        <v>81</v>
      </c>
      <c r="AY310" s="222" t="s">
        <v>197</v>
      </c>
    </row>
    <row r="311" spans="1:65" s="13" customFormat="1" ht="10.199999999999999">
      <c r="B311" s="213"/>
      <c r="C311" s="214"/>
      <c r="D311" s="209" t="s">
        <v>206</v>
      </c>
      <c r="E311" s="215" t="s">
        <v>32</v>
      </c>
      <c r="F311" s="216" t="s">
        <v>270</v>
      </c>
      <c r="G311" s="214"/>
      <c r="H311" s="215" t="s">
        <v>32</v>
      </c>
      <c r="I311" s="217"/>
      <c r="J311" s="214"/>
      <c r="K311" s="214"/>
      <c r="L311" s="218"/>
      <c r="M311" s="219"/>
      <c r="N311" s="220"/>
      <c r="O311" s="220"/>
      <c r="P311" s="220"/>
      <c r="Q311" s="220"/>
      <c r="R311" s="220"/>
      <c r="S311" s="220"/>
      <c r="T311" s="221"/>
      <c r="AT311" s="222" t="s">
        <v>206</v>
      </c>
      <c r="AU311" s="222" t="s">
        <v>90</v>
      </c>
      <c r="AV311" s="13" t="s">
        <v>40</v>
      </c>
      <c r="AW311" s="13" t="s">
        <v>38</v>
      </c>
      <c r="AX311" s="13" t="s">
        <v>81</v>
      </c>
      <c r="AY311" s="222" t="s">
        <v>197</v>
      </c>
    </row>
    <row r="312" spans="1:65" s="14" customFormat="1" ht="10.199999999999999">
      <c r="B312" s="223"/>
      <c r="C312" s="224"/>
      <c r="D312" s="209" t="s">
        <v>206</v>
      </c>
      <c r="E312" s="225" t="s">
        <v>32</v>
      </c>
      <c r="F312" s="226" t="s">
        <v>440</v>
      </c>
      <c r="G312" s="224"/>
      <c r="H312" s="227">
        <v>10.98</v>
      </c>
      <c r="I312" s="228"/>
      <c r="J312" s="224"/>
      <c r="K312" s="224"/>
      <c r="L312" s="229"/>
      <c r="M312" s="230"/>
      <c r="N312" s="231"/>
      <c r="O312" s="231"/>
      <c r="P312" s="231"/>
      <c r="Q312" s="231"/>
      <c r="R312" s="231"/>
      <c r="S312" s="231"/>
      <c r="T312" s="232"/>
      <c r="AT312" s="233" t="s">
        <v>206</v>
      </c>
      <c r="AU312" s="233" t="s">
        <v>90</v>
      </c>
      <c r="AV312" s="14" t="s">
        <v>90</v>
      </c>
      <c r="AW312" s="14" t="s">
        <v>38</v>
      </c>
      <c r="AX312" s="14" t="s">
        <v>81</v>
      </c>
      <c r="AY312" s="233" t="s">
        <v>197</v>
      </c>
    </row>
    <row r="313" spans="1:65" s="14" customFormat="1" ht="10.199999999999999">
      <c r="B313" s="223"/>
      <c r="C313" s="224"/>
      <c r="D313" s="209" t="s">
        <v>206</v>
      </c>
      <c r="E313" s="225" t="s">
        <v>32</v>
      </c>
      <c r="F313" s="226" t="s">
        <v>441</v>
      </c>
      <c r="G313" s="224"/>
      <c r="H313" s="227">
        <v>10.98</v>
      </c>
      <c r="I313" s="228"/>
      <c r="J313" s="224"/>
      <c r="K313" s="224"/>
      <c r="L313" s="229"/>
      <c r="M313" s="230"/>
      <c r="N313" s="231"/>
      <c r="O313" s="231"/>
      <c r="P313" s="231"/>
      <c r="Q313" s="231"/>
      <c r="R313" s="231"/>
      <c r="S313" s="231"/>
      <c r="T313" s="232"/>
      <c r="AT313" s="233" t="s">
        <v>206</v>
      </c>
      <c r="AU313" s="233" t="s">
        <v>90</v>
      </c>
      <c r="AV313" s="14" t="s">
        <v>90</v>
      </c>
      <c r="AW313" s="14" t="s">
        <v>38</v>
      </c>
      <c r="AX313" s="14" t="s">
        <v>81</v>
      </c>
      <c r="AY313" s="233" t="s">
        <v>197</v>
      </c>
    </row>
    <row r="314" spans="1:65" s="15" customFormat="1" ht="10.199999999999999">
      <c r="B314" s="234"/>
      <c r="C314" s="235"/>
      <c r="D314" s="209" t="s">
        <v>206</v>
      </c>
      <c r="E314" s="236" t="s">
        <v>32</v>
      </c>
      <c r="F314" s="237" t="s">
        <v>209</v>
      </c>
      <c r="G314" s="235"/>
      <c r="H314" s="238">
        <v>21.96</v>
      </c>
      <c r="I314" s="239"/>
      <c r="J314" s="235"/>
      <c r="K314" s="235"/>
      <c r="L314" s="240"/>
      <c r="M314" s="241"/>
      <c r="N314" s="242"/>
      <c r="O314" s="242"/>
      <c r="P314" s="242"/>
      <c r="Q314" s="242"/>
      <c r="R314" s="242"/>
      <c r="S314" s="242"/>
      <c r="T314" s="243"/>
      <c r="AT314" s="244" t="s">
        <v>206</v>
      </c>
      <c r="AU314" s="244" t="s">
        <v>90</v>
      </c>
      <c r="AV314" s="15" t="s">
        <v>166</v>
      </c>
      <c r="AW314" s="15" t="s">
        <v>38</v>
      </c>
      <c r="AX314" s="15" t="s">
        <v>40</v>
      </c>
      <c r="AY314" s="244" t="s">
        <v>197</v>
      </c>
    </row>
    <row r="315" spans="1:65" s="2" customFormat="1" ht="16.5" customHeight="1">
      <c r="A315" s="37"/>
      <c r="B315" s="38"/>
      <c r="C315" s="196" t="s">
        <v>442</v>
      </c>
      <c r="D315" s="196" t="s">
        <v>199</v>
      </c>
      <c r="E315" s="197" t="s">
        <v>443</v>
      </c>
      <c r="F315" s="198" t="s">
        <v>444</v>
      </c>
      <c r="G315" s="199" t="s">
        <v>127</v>
      </c>
      <c r="H315" s="200">
        <v>32.94</v>
      </c>
      <c r="I315" s="201"/>
      <c r="J315" s="202">
        <f>ROUND(I315*H315,2)</f>
        <v>0</v>
      </c>
      <c r="K315" s="198" t="s">
        <v>202</v>
      </c>
      <c r="L315" s="42"/>
      <c r="M315" s="203" t="s">
        <v>32</v>
      </c>
      <c r="N315" s="204" t="s">
        <v>52</v>
      </c>
      <c r="O315" s="67"/>
      <c r="P315" s="205">
        <f>O315*H315</f>
        <v>0</v>
      </c>
      <c r="Q315" s="205">
        <v>0</v>
      </c>
      <c r="R315" s="205">
        <f>Q315*H315</f>
        <v>0</v>
      </c>
      <c r="S315" s="205">
        <v>0</v>
      </c>
      <c r="T315" s="206">
        <f>S315*H315</f>
        <v>0</v>
      </c>
      <c r="U315" s="37"/>
      <c r="V315" s="37"/>
      <c r="W315" s="37"/>
      <c r="X315" s="37"/>
      <c r="Y315" s="37"/>
      <c r="Z315" s="37"/>
      <c r="AA315" s="37"/>
      <c r="AB315" s="37"/>
      <c r="AC315" s="37"/>
      <c r="AD315" s="37"/>
      <c r="AE315" s="37"/>
      <c r="AR315" s="207" t="s">
        <v>166</v>
      </c>
      <c r="AT315" s="207" t="s">
        <v>199</v>
      </c>
      <c r="AU315" s="207" t="s">
        <v>90</v>
      </c>
      <c r="AY315" s="19" t="s">
        <v>197</v>
      </c>
      <c r="BE315" s="208">
        <f>IF(N315="základní",J315,0)</f>
        <v>0</v>
      </c>
      <c r="BF315" s="208">
        <f>IF(N315="snížená",J315,0)</f>
        <v>0</v>
      </c>
      <c r="BG315" s="208">
        <f>IF(N315="zákl. přenesená",J315,0)</f>
        <v>0</v>
      </c>
      <c r="BH315" s="208">
        <f>IF(N315="sníž. přenesená",J315,0)</f>
        <v>0</v>
      </c>
      <c r="BI315" s="208">
        <f>IF(N315="nulová",J315,0)</f>
        <v>0</v>
      </c>
      <c r="BJ315" s="19" t="s">
        <v>40</v>
      </c>
      <c r="BK315" s="208">
        <f>ROUND(I315*H315,2)</f>
        <v>0</v>
      </c>
      <c r="BL315" s="19" t="s">
        <v>166</v>
      </c>
      <c r="BM315" s="207" t="s">
        <v>445</v>
      </c>
    </row>
    <row r="316" spans="1:65" s="2" customFormat="1" ht="38.4">
      <c r="A316" s="37"/>
      <c r="B316" s="38"/>
      <c r="C316" s="39"/>
      <c r="D316" s="209" t="s">
        <v>204</v>
      </c>
      <c r="E316" s="39"/>
      <c r="F316" s="210" t="s">
        <v>439</v>
      </c>
      <c r="G316" s="39"/>
      <c r="H316" s="39"/>
      <c r="I316" s="119"/>
      <c r="J316" s="39"/>
      <c r="K316" s="39"/>
      <c r="L316" s="42"/>
      <c r="M316" s="211"/>
      <c r="N316" s="212"/>
      <c r="O316" s="67"/>
      <c r="P316" s="67"/>
      <c r="Q316" s="67"/>
      <c r="R316" s="67"/>
      <c r="S316" s="67"/>
      <c r="T316" s="68"/>
      <c r="U316" s="37"/>
      <c r="V316" s="37"/>
      <c r="W316" s="37"/>
      <c r="X316" s="37"/>
      <c r="Y316" s="37"/>
      <c r="Z316" s="37"/>
      <c r="AA316" s="37"/>
      <c r="AB316" s="37"/>
      <c r="AC316" s="37"/>
      <c r="AD316" s="37"/>
      <c r="AE316" s="37"/>
      <c r="AT316" s="19" t="s">
        <v>204</v>
      </c>
      <c r="AU316" s="19" t="s">
        <v>90</v>
      </c>
    </row>
    <row r="317" spans="1:65" s="13" customFormat="1" ht="10.199999999999999">
      <c r="B317" s="213"/>
      <c r="C317" s="214"/>
      <c r="D317" s="209" t="s">
        <v>206</v>
      </c>
      <c r="E317" s="215" t="s">
        <v>32</v>
      </c>
      <c r="F317" s="216" t="s">
        <v>207</v>
      </c>
      <c r="G317" s="214"/>
      <c r="H317" s="215" t="s">
        <v>32</v>
      </c>
      <c r="I317" s="217"/>
      <c r="J317" s="214"/>
      <c r="K317" s="214"/>
      <c r="L317" s="218"/>
      <c r="M317" s="219"/>
      <c r="N317" s="220"/>
      <c r="O317" s="220"/>
      <c r="P317" s="220"/>
      <c r="Q317" s="220"/>
      <c r="R317" s="220"/>
      <c r="S317" s="220"/>
      <c r="T317" s="221"/>
      <c r="AT317" s="222" t="s">
        <v>206</v>
      </c>
      <c r="AU317" s="222" t="s">
        <v>90</v>
      </c>
      <c r="AV317" s="13" t="s">
        <v>40</v>
      </c>
      <c r="AW317" s="13" t="s">
        <v>38</v>
      </c>
      <c r="AX317" s="13" t="s">
        <v>81</v>
      </c>
      <c r="AY317" s="222" t="s">
        <v>197</v>
      </c>
    </row>
    <row r="318" spans="1:65" s="13" customFormat="1" ht="10.199999999999999">
      <c r="B318" s="213"/>
      <c r="C318" s="214"/>
      <c r="D318" s="209" t="s">
        <v>206</v>
      </c>
      <c r="E318" s="215" t="s">
        <v>32</v>
      </c>
      <c r="F318" s="216" t="s">
        <v>270</v>
      </c>
      <c r="G318" s="214"/>
      <c r="H318" s="215" t="s">
        <v>32</v>
      </c>
      <c r="I318" s="217"/>
      <c r="J318" s="214"/>
      <c r="K318" s="214"/>
      <c r="L318" s="218"/>
      <c r="M318" s="219"/>
      <c r="N318" s="220"/>
      <c r="O318" s="220"/>
      <c r="P318" s="220"/>
      <c r="Q318" s="220"/>
      <c r="R318" s="220"/>
      <c r="S318" s="220"/>
      <c r="T318" s="221"/>
      <c r="AT318" s="222" t="s">
        <v>206</v>
      </c>
      <c r="AU318" s="222" t="s">
        <v>90</v>
      </c>
      <c r="AV318" s="13" t="s">
        <v>40</v>
      </c>
      <c r="AW318" s="13" t="s">
        <v>38</v>
      </c>
      <c r="AX318" s="13" t="s">
        <v>81</v>
      </c>
      <c r="AY318" s="222" t="s">
        <v>197</v>
      </c>
    </row>
    <row r="319" spans="1:65" s="14" customFormat="1" ht="10.199999999999999">
      <c r="B319" s="223"/>
      <c r="C319" s="224"/>
      <c r="D319" s="209" t="s">
        <v>206</v>
      </c>
      <c r="E319" s="225" t="s">
        <v>32</v>
      </c>
      <c r="F319" s="226" t="s">
        <v>446</v>
      </c>
      <c r="G319" s="224"/>
      <c r="H319" s="227">
        <v>16.47</v>
      </c>
      <c r="I319" s="228"/>
      <c r="J319" s="224"/>
      <c r="K319" s="224"/>
      <c r="L319" s="229"/>
      <c r="M319" s="230"/>
      <c r="N319" s="231"/>
      <c r="O319" s="231"/>
      <c r="P319" s="231"/>
      <c r="Q319" s="231"/>
      <c r="R319" s="231"/>
      <c r="S319" s="231"/>
      <c r="T319" s="232"/>
      <c r="AT319" s="233" t="s">
        <v>206</v>
      </c>
      <c r="AU319" s="233" t="s">
        <v>90</v>
      </c>
      <c r="AV319" s="14" t="s">
        <v>90</v>
      </c>
      <c r="AW319" s="14" t="s">
        <v>38</v>
      </c>
      <c r="AX319" s="14" t="s">
        <v>81</v>
      </c>
      <c r="AY319" s="233" t="s">
        <v>197</v>
      </c>
    </row>
    <row r="320" spans="1:65" s="14" customFormat="1" ht="10.199999999999999">
      <c r="B320" s="223"/>
      <c r="C320" s="224"/>
      <c r="D320" s="209" t="s">
        <v>206</v>
      </c>
      <c r="E320" s="225" t="s">
        <v>32</v>
      </c>
      <c r="F320" s="226" t="s">
        <v>447</v>
      </c>
      <c r="G320" s="224"/>
      <c r="H320" s="227">
        <v>16.47</v>
      </c>
      <c r="I320" s="228"/>
      <c r="J320" s="224"/>
      <c r="K320" s="224"/>
      <c r="L320" s="229"/>
      <c r="M320" s="230"/>
      <c r="N320" s="231"/>
      <c r="O320" s="231"/>
      <c r="P320" s="231"/>
      <c r="Q320" s="231"/>
      <c r="R320" s="231"/>
      <c r="S320" s="231"/>
      <c r="T320" s="232"/>
      <c r="AT320" s="233" t="s">
        <v>206</v>
      </c>
      <c r="AU320" s="233" t="s">
        <v>90</v>
      </c>
      <c r="AV320" s="14" t="s">
        <v>90</v>
      </c>
      <c r="AW320" s="14" t="s">
        <v>38</v>
      </c>
      <c r="AX320" s="14" t="s">
        <v>81</v>
      </c>
      <c r="AY320" s="233" t="s">
        <v>197</v>
      </c>
    </row>
    <row r="321" spans="1:65" s="15" customFormat="1" ht="10.199999999999999">
      <c r="B321" s="234"/>
      <c r="C321" s="235"/>
      <c r="D321" s="209" t="s">
        <v>206</v>
      </c>
      <c r="E321" s="236" t="s">
        <v>32</v>
      </c>
      <c r="F321" s="237" t="s">
        <v>209</v>
      </c>
      <c r="G321" s="235"/>
      <c r="H321" s="238">
        <v>32.94</v>
      </c>
      <c r="I321" s="239"/>
      <c r="J321" s="235"/>
      <c r="K321" s="235"/>
      <c r="L321" s="240"/>
      <c r="M321" s="241"/>
      <c r="N321" s="242"/>
      <c r="O321" s="242"/>
      <c r="P321" s="242"/>
      <c r="Q321" s="242"/>
      <c r="R321" s="242"/>
      <c r="S321" s="242"/>
      <c r="T321" s="243"/>
      <c r="AT321" s="244" t="s">
        <v>206</v>
      </c>
      <c r="AU321" s="244" t="s">
        <v>90</v>
      </c>
      <c r="AV321" s="15" t="s">
        <v>166</v>
      </c>
      <c r="AW321" s="15" t="s">
        <v>38</v>
      </c>
      <c r="AX321" s="15" t="s">
        <v>40</v>
      </c>
      <c r="AY321" s="244" t="s">
        <v>197</v>
      </c>
    </row>
    <row r="322" spans="1:65" s="2" customFormat="1" ht="21.75" customHeight="1">
      <c r="A322" s="37"/>
      <c r="B322" s="38"/>
      <c r="C322" s="196" t="s">
        <v>448</v>
      </c>
      <c r="D322" s="196" t="s">
        <v>199</v>
      </c>
      <c r="E322" s="197" t="s">
        <v>449</v>
      </c>
      <c r="F322" s="198" t="s">
        <v>450</v>
      </c>
      <c r="G322" s="199" t="s">
        <v>127</v>
      </c>
      <c r="H322" s="200">
        <v>5.49</v>
      </c>
      <c r="I322" s="201"/>
      <c r="J322" s="202">
        <f>ROUND(I322*H322,2)</f>
        <v>0</v>
      </c>
      <c r="K322" s="198" t="s">
        <v>202</v>
      </c>
      <c r="L322" s="42"/>
      <c r="M322" s="203" t="s">
        <v>32</v>
      </c>
      <c r="N322" s="204" t="s">
        <v>52</v>
      </c>
      <c r="O322" s="67"/>
      <c r="P322" s="205">
        <f>O322*H322</f>
        <v>0</v>
      </c>
      <c r="Q322" s="205">
        <v>0</v>
      </c>
      <c r="R322" s="205">
        <f>Q322*H322</f>
        <v>0</v>
      </c>
      <c r="S322" s="205">
        <v>0</v>
      </c>
      <c r="T322" s="206">
        <f>S322*H322</f>
        <v>0</v>
      </c>
      <c r="U322" s="37"/>
      <c r="V322" s="37"/>
      <c r="W322" s="37"/>
      <c r="X322" s="37"/>
      <c r="Y322" s="37"/>
      <c r="Z322" s="37"/>
      <c r="AA322" s="37"/>
      <c r="AB322" s="37"/>
      <c r="AC322" s="37"/>
      <c r="AD322" s="37"/>
      <c r="AE322" s="37"/>
      <c r="AR322" s="207" t="s">
        <v>166</v>
      </c>
      <c r="AT322" s="207" t="s">
        <v>199</v>
      </c>
      <c r="AU322" s="207" t="s">
        <v>90</v>
      </c>
      <c r="AY322" s="19" t="s">
        <v>197</v>
      </c>
      <c r="BE322" s="208">
        <f>IF(N322="základní",J322,0)</f>
        <v>0</v>
      </c>
      <c r="BF322" s="208">
        <f>IF(N322="snížená",J322,0)</f>
        <v>0</v>
      </c>
      <c r="BG322" s="208">
        <f>IF(N322="zákl. přenesená",J322,0)</f>
        <v>0</v>
      </c>
      <c r="BH322" s="208">
        <f>IF(N322="sníž. přenesená",J322,0)</f>
        <v>0</v>
      </c>
      <c r="BI322" s="208">
        <f>IF(N322="nulová",J322,0)</f>
        <v>0</v>
      </c>
      <c r="BJ322" s="19" t="s">
        <v>40</v>
      </c>
      <c r="BK322" s="208">
        <f>ROUND(I322*H322,2)</f>
        <v>0</v>
      </c>
      <c r="BL322" s="19" t="s">
        <v>166</v>
      </c>
      <c r="BM322" s="207" t="s">
        <v>451</v>
      </c>
    </row>
    <row r="323" spans="1:65" s="2" customFormat="1" ht="124.8">
      <c r="A323" s="37"/>
      <c r="B323" s="38"/>
      <c r="C323" s="39"/>
      <c r="D323" s="209" t="s">
        <v>204</v>
      </c>
      <c r="E323" s="39"/>
      <c r="F323" s="210" t="s">
        <v>452</v>
      </c>
      <c r="G323" s="39"/>
      <c r="H323" s="39"/>
      <c r="I323" s="119"/>
      <c r="J323" s="39"/>
      <c r="K323" s="39"/>
      <c r="L323" s="42"/>
      <c r="M323" s="211"/>
      <c r="N323" s="212"/>
      <c r="O323" s="67"/>
      <c r="P323" s="67"/>
      <c r="Q323" s="67"/>
      <c r="R323" s="67"/>
      <c r="S323" s="67"/>
      <c r="T323" s="68"/>
      <c r="U323" s="37"/>
      <c r="V323" s="37"/>
      <c r="W323" s="37"/>
      <c r="X323" s="37"/>
      <c r="Y323" s="37"/>
      <c r="Z323" s="37"/>
      <c r="AA323" s="37"/>
      <c r="AB323" s="37"/>
      <c r="AC323" s="37"/>
      <c r="AD323" s="37"/>
      <c r="AE323" s="37"/>
      <c r="AT323" s="19" t="s">
        <v>204</v>
      </c>
      <c r="AU323" s="19" t="s">
        <v>90</v>
      </c>
    </row>
    <row r="324" spans="1:65" s="13" customFormat="1" ht="10.199999999999999">
      <c r="B324" s="213"/>
      <c r="C324" s="214"/>
      <c r="D324" s="209" t="s">
        <v>206</v>
      </c>
      <c r="E324" s="215" t="s">
        <v>32</v>
      </c>
      <c r="F324" s="216" t="s">
        <v>207</v>
      </c>
      <c r="G324" s="214"/>
      <c r="H324" s="215" t="s">
        <v>32</v>
      </c>
      <c r="I324" s="217"/>
      <c r="J324" s="214"/>
      <c r="K324" s="214"/>
      <c r="L324" s="218"/>
      <c r="M324" s="219"/>
      <c r="N324" s="220"/>
      <c r="O324" s="220"/>
      <c r="P324" s="220"/>
      <c r="Q324" s="220"/>
      <c r="R324" s="220"/>
      <c r="S324" s="220"/>
      <c r="T324" s="221"/>
      <c r="AT324" s="222" t="s">
        <v>206</v>
      </c>
      <c r="AU324" s="222" t="s">
        <v>90</v>
      </c>
      <c r="AV324" s="13" t="s">
        <v>40</v>
      </c>
      <c r="AW324" s="13" t="s">
        <v>38</v>
      </c>
      <c r="AX324" s="13" t="s">
        <v>81</v>
      </c>
      <c r="AY324" s="222" t="s">
        <v>197</v>
      </c>
    </row>
    <row r="325" spans="1:65" s="13" customFormat="1" ht="10.199999999999999">
      <c r="B325" s="213"/>
      <c r="C325" s="214"/>
      <c r="D325" s="209" t="s">
        <v>206</v>
      </c>
      <c r="E325" s="215" t="s">
        <v>32</v>
      </c>
      <c r="F325" s="216" t="s">
        <v>270</v>
      </c>
      <c r="G325" s="214"/>
      <c r="H325" s="215" t="s">
        <v>32</v>
      </c>
      <c r="I325" s="217"/>
      <c r="J325" s="214"/>
      <c r="K325" s="214"/>
      <c r="L325" s="218"/>
      <c r="M325" s="219"/>
      <c r="N325" s="220"/>
      <c r="O325" s="220"/>
      <c r="P325" s="220"/>
      <c r="Q325" s="220"/>
      <c r="R325" s="220"/>
      <c r="S325" s="220"/>
      <c r="T325" s="221"/>
      <c r="AT325" s="222" t="s">
        <v>206</v>
      </c>
      <c r="AU325" s="222" t="s">
        <v>90</v>
      </c>
      <c r="AV325" s="13" t="s">
        <v>40</v>
      </c>
      <c r="AW325" s="13" t="s">
        <v>38</v>
      </c>
      <c r="AX325" s="13" t="s">
        <v>81</v>
      </c>
      <c r="AY325" s="222" t="s">
        <v>197</v>
      </c>
    </row>
    <row r="326" spans="1:65" s="14" customFormat="1" ht="10.199999999999999">
      <c r="B326" s="223"/>
      <c r="C326" s="224"/>
      <c r="D326" s="209" t="s">
        <v>206</v>
      </c>
      <c r="E326" s="225" t="s">
        <v>32</v>
      </c>
      <c r="F326" s="226" t="s">
        <v>413</v>
      </c>
      <c r="G326" s="224"/>
      <c r="H326" s="227">
        <v>5.49</v>
      </c>
      <c r="I326" s="228"/>
      <c r="J326" s="224"/>
      <c r="K326" s="224"/>
      <c r="L326" s="229"/>
      <c r="M326" s="230"/>
      <c r="N326" s="231"/>
      <c r="O326" s="231"/>
      <c r="P326" s="231"/>
      <c r="Q326" s="231"/>
      <c r="R326" s="231"/>
      <c r="S326" s="231"/>
      <c r="T326" s="232"/>
      <c r="AT326" s="233" t="s">
        <v>206</v>
      </c>
      <c r="AU326" s="233" t="s">
        <v>90</v>
      </c>
      <c r="AV326" s="14" t="s">
        <v>90</v>
      </c>
      <c r="AW326" s="14" t="s">
        <v>38</v>
      </c>
      <c r="AX326" s="14" t="s">
        <v>81</v>
      </c>
      <c r="AY326" s="233" t="s">
        <v>197</v>
      </c>
    </row>
    <row r="327" spans="1:65" s="15" customFormat="1" ht="10.199999999999999">
      <c r="B327" s="234"/>
      <c r="C327" s="235"/>
      <c r="D327" s="209" t="s">
        <v>206</v>
      </c>
      <c r="E327" s="236" t="s">
        <v>32</v>
      </c>
      <c r="F327" s="237" t="s">
        <v>209</v>
      </c>
      <c r="G327" s="235"/>
      <c r="H327" s="238">
        <v>5.49</v>
      </c>
      <c r="I327" s="239"/>
      <c r="J327" s="235"/>
      <c r="K327" s="235"/>
      <c r="L327" s="240"/>
      <c r="M327" s="241"/>
      <c r="N327" s="242"/>
      <c r="O327" s="242"/>
      <c r="P327" s="242"/>
      <c r="Q327" s="242"/>
      <c r="R327" s="242"/>
      <c r="S327" s="242"/>
      <c r="T327" s="243"/>
      <c r="AT327" s="244" t="s">
        <v>206</v>
      </c>
      <c r="AU327" s="244" t="s">
        <v>90</v>
      </c>
      <c r="AV327" s="15" t="s">
        <v>166</v>
      </c>
      <c r="AW327" s="15" t="s">
        <v>38</v>
      </c>
      <c r="AX327" s="15" t="s">
        <v>40</v>
      </c>
      <c r="AY327" s="244" t="s">
        <v>197</v>
      </c>
    </row>
    <row r="328" spans="1:65" s="2" customFormat="1" ht="16.5" customHeight="1">
      <c r="A328" s="37"/>
      <c r="B328" s="38"/>
      <c r="C328" s="196" t="s">
        <v>453</v>
      </c>
      <c r="D328" s="196" t="s">
        <v>199</v>
      </c>
      <c r="E328" s="197" t="s">
        <v>454</v>
      </c>
      <c r="F328" s="198" t="s">
        <v>455</v>
      </c>
      <c r="G328" s="199" t="s">
        <v>127</v>
      </c>
      <c r="H328" s="200">
        <v>5.49</v>
      </c>
      <c r="I328" s="201"/>
      <c r="J328" s="202">
        <f>ROUND(I328*H328,2)</f>
        <v>0</v>
      </c>
      <c r="K328" s="198" t="s">
        <v>202</v>
      </c>
      <c r="L328" s="42"/>
      <c r="M328" s="203" t="s">
        <v>32</v>
      </c>
      <c r="N328" s="204" t="s">
        <v>52</v>
      </c>
      <c r="O328" s="67"/>
      <c r="P328" s="205">
        <f>O328*H328</f>
        <v>0</v>
      </c>
      <c r="Q328" s="205">
        <v>0</v>
      </c>
      <c r="R328" s="205">
        <f>Q328*H328</f>
        <v>0</v>
      </c>
      <c r="S328" s="205">
        <v>0</v>
      </c>
      <c r="T328" s="206">
        <f>S328*H328</f>
        <v>0</v>
      </c>
      <c r="U328" s="37"/>
      <c r="V328" s="37"/>
      <c r="W328" s="37"/>
      <c r="X328" s="37"/>
      <c r="Y328" s="37"/>
      <c r="Z328" s="37"/>
      <c r="AA328" s="37"/>
      <c r="AB328" s="37"/>
      <c r="AC328" s="37"/>
      <c r="AD328" s="37"/>
      <c r="AE328" s="37"/>
      <c r="AR328" s="207" t="s">
        <v>166</v>
      </c>
      <c r="AT328" s="207" t="s">
        <v>199</v>
      </c>
      <c r="AU328" s="207" t="s">
        <v>90</v>
      </c>
      <c r="AY328" s="19" t="s">
        <v>197</v>
      </c>
      <c r="BE328" s="208">
        <f>IF(N328="základní",J328,0)</f>
        <v>0</v>
      </c>
      <c r="BF328" s="208">
        <f>IF(N328="snížená",J328,0)</f>
        <v>0</v>
      </c>
      <c r="BG328" s="208">
        <f>IF(N328="zákl. přenesená",J328,0)</f>
        <v>0</v>
      </c>
      <c r="BH328" s="208">
        <f>IF(N328="sníž. přenesená",J328,0)</f>
        <v>0</v>
      </c>
      <c r="BI328" s="208">
        <f>IF(N328="nulová",J328,0)</f>
        <v>0</v>
      </c>
      <c r="BJ328" s="19" t="s">
        <v>40</v>
      </c>
      <c r="BK328" s="208">
        <f>ROUND(I328*H328,2)</f>
        <v>0</v>
      </c>
      <c r="BL328" s="19" t="s">
        <v>166</v>
      </c>
      <c r="BM328" s="207" t="s">
        <v>456</v>
      </c>
    </row>
    <row r="329" spans="1:65" s="2" customFormat="1" ht="96">
      <c r="A329" s="37"/>
      <c r="B329" s="38"/>
      <c r="C329" s="39"/>
      <c r="D329" s="209" t="s">
        <v>204</v>
      </c>
      <c r="E329" s="39"/>
      <c r="F329" s="210" t="s">
        <v>457</v>
      </c>
      <c r="G329" s="39"/>
      <c r="H329" s="39"/>
      <c r="I329" s="119"/>
      <c r="J329" s="39"/>
      <c r="K329" s="39"/>
      <c r="L329" s="42"/>
      <c r="M329" s="211"/>
      <c r="N329" s="212"/>
      <c r="O329" s="67"/>
      <c r="P329" s="67"/>
      <c r="Q329" s="67"/>
      <c r="R329" s="67"/>
      <c r="S329" s="67"/>
      <c r="T329" s="68"/>
      <c r="U329" s="37"/>
      <c r="V329" s="37"/>
      <c r="W329" s="37"/>
      <c r="X329" s="37"/>
      <c r="Y329" s="37"/>
      <c r="Z329" s="37"/>
      <c r="AA329" s="37"/>
      <c r="AB329" s="37"/>
      <c r="AC329" s="37"/>
      <c r="AD329" s="37"/>
      <c r="AE329" s="37"/>
      <c r="AT329" s="19" t="s">
        <v>204</v>
      </c>
      <c r="AU329" s="19" t="s">
        <v>90</v>
      </c>
    </row>
    <row r="330" spans="1:65" s="2" customFormat="1" ht="16.5" customHeight="1">
      <c r="A330" s="37"/>
      <c r="B330" s="38"/>
      <c r="C330" s="196" t="s">
        <v>458</v>
      </c>
      <c r="D330" s="196" t="s">
        <v>199</v>
      </c>
      <c r="E330" s="197" t="s">
        <v>459</v>
      </c>
      <c r="F330" s="198" t="s">
        <v>460</v>
      </c>
      <c r="G330" s="199" t="s">
        <v>127</v>
      </c>
      <c r="H330" s="200">
        <v>5.49</v>
      </c>
      <c r="I330" s="201"/>
      <c r="J330" s="202">
        <f>ROUND(I330*H330,2)</f>
        <v>0</v>
      </c>
      <c r="K330" s="198" t="s">
        <v>202</v>
      </c>
      <c r="L330" s="42"/>
      <c r="M330" s="203" t="s">
        <v>32</v>
      </c>
      <c r="N330" s="204" t="s">
        <v>52</v>
      </c>
      <c r="O330" s="67"/>
      <c r="P330" s="205">
        <f>O330*H330</f>
        <v>0</v>
      </c>
      <c r="Q330" s="205">
        <v>0</v>
      </c>
      <c r="R330" s="205">
        <f>Q330*H330</f>
        <v>0</v>
      </c>
      <c r="S330" s="205">
        <v>0</v>
      </c>
      <c r="T330" s="206">
        <f>S330*H330</f>
        <v>0</v>
      </c>
      <c r="U330" s="37"/>
      <c r="V330" s="37"/>
      <c r="W330" s="37"/>
      <c r="X330" s="37"/>
      <c r="Y330" s="37"/>
      <c r="Z330" s="37"/>
      <c r="AA330" s="37"/>
      <c r="AB330" s="37"/>
      <c r="AC330" s="37"/>
      <c r="AD330" s="37"/>
      <c r="AE330" s="37"/>
      <c r="AR330" s="207" t="s">
        <v>166</v>
      </c>
      <c r="AT330" s="207" t="s">
        <v>199</v>
      </c>
      <c r="AU330" s="207" t="s">
        <v>90</v>
      </c>
      <c r="AY330" s="19" t="s">
        <v>197</v>
      </c>
      <c r="BE330" s="208">
        <f>IF(N330="základní",J330,0)</f>
        <v>0</v>
      </c>
      <c r="BF330" s="208">
        <f>IF(N330="snížená",J330,0)</f>
        <v>0</v>
      </c>
      <c r="BG330" s="208">
        <f>IF(N330="zákl. přenesená",J330,0)</f>
        <v>0</v>
      </c>
      <c r="BH330" s="208">
        <f>IF(N330="sníž. přenesená",J330,0)</f>
        <v>0</v>
      </c>
      <c r="BI330" s="208">
        <f>IF(N330="nulová",J330,0)</f>
        <v>0</v>
      </c>
      <c r="BJ330" s="19" t="s">
        <v>40</v>
      </c>
      <c r="BK330" s="208">
        <f>ROUND(I330*H330,2)</f>
        <v>0</v>
      </c>
      <c r="BL330" s="19" t="s">
        <v>166</v>
      </c>
      <c r="BM330" s="207" t="s">
        <v>461</v>
      </c>
    </row>
    <row r="331" spans="1:65" s="2" customFormat="1" ht="115.2">
      <c r="A331" s="37"/>
      <c r="B331" s="38"/>
      <c r="C331" s="39"/>
      <c r="D331" s="209" t="s">
        <v>204</v>
      </c>
      <c r="E331" s="39"/>
      <c r="F331" s="210" t="s">
        <v>462</v>
      </c>
      <c r="G331" s="39"/>
      <c r="H331" s="39"/>
      <c r="I331" s="119"/>
      <c r="J331" s="39"/>
      <c r="K331" s="39"/>
      <c r="L331" s="42"/>
      <c r="M331" s="211"/>
      <c r="N331" s="212"/>
      <c r="O331" s="67"/>
      <c r="P331" s="67"/>
      <c r="Q331" s="67"/>
      <c r="R331" s="67"/>
      <c r="S331" s="67"/>
      <c r="T331" s="68"/>
      <c r="U331" s="37"/>
      <c r="V331" s="37"/>
      <c r="W331" s="37"/>
      <c r="X331" s="37"/>
      <c r="Y331" s="37"/>
      <c r="Z331" s="37"/>
      <c r="AA331" s="37"/>
      <c r="AB331" s="37"/>
      <c r="AC331" s="37"/>
      <c r="AD331" s="37"/>
      <c r="AE331" s="37"/>
      <c r="AT331" s="19" t="s">
        <v>204</v>
      </c>
      <c r="AU331" s="19" t="s">
        <v>90</v>
      </c>
    </row>
    <row r="332" spans="1:65" s="13" customFormat="1" ht="10.199999999999999">
      <c r="B332" s="213"/>
      <c r="C332" s="214"/>
      <c r="D332" s="209" t="s">
        <v>206</v>
      </c>
      <c r="E332" s="215" t="s">
        <v>32</v>
      </c>
      <c r="F332" s="216" t="s">
        <v>207</v>
      </c>
      <c r="G332" s="214"/>
      <c r="H332" s="215" t="s">
        <v>32</v>
      </c>
      <c r="I332" s="217"/>
      <c r="J332" s="214"/>
      <c r="K332" s="214"/>
      <c r="L332" s="218"/>
      <c r="M332" s="219"/>
      <c r="N332" s="220"/>
      <c r="O332" s="220"/>
      <c r="P332" s="220"/>
      <c r="Q332" s="220"/>
      <c r="R332" s="220"/>
      <c r="S332" s="220"/>
      <c r="T332" s="221"/>
      <c r="AT332" s="222" t="s">
        <v>206</v>
      </c>
      <c r="AU332" s="222" t="s">
        <v>90</v>
      </c>
      <c r="AV332" s="13" t="s">
        <v>40</v>
      </c>
      <c r="AW332" s="13" t="s">
        <v>38</v>
      </c>
      <c r="AX332" s="13" t="s">
        <v>81</v>
      </c>
      <c r="AY332" s="222" t="s">
        <v>197</v>
      </c>
    </row>
    <row r="333" spans="1:65" s="13" customFormat="1" ht="10.199999999999999">
      <c r="B333" s="213"/>
      <c r="C333" s="214"/>
      <c r="D333" s="209" t="s">
        <v>206</v>
      </c>
      <c r="E333" s="215" t="s">
        <v>32</v>
      </c>
      <c r="F333" s="216" t="s">
        <v>270</v>
      </c>
      <c r="G333" s="214"/>
      <c r="H333" s="215" t="s">
        <v>32</v>
      </c>
      <c r="I333" s="217"/>
      <c r="J333" s="214"/>
      <c r="K333" s="214"/>
      <c r="L333" s="218"/>
      <c r="M333" s="219"/>
      <c r="N333" s="220"/>
      <c r="O333" s="220"/>
      <c r="P333" s="220"/>
      <c r="Q333" s="220"/>
      <c r="R333" s="220"/>
      <c r="S333" s="220"/>
      <c r="T333" s="221"/>
      <c r="AT333" s="222" t="s">
        <v>206</v>
      </c>
      <c r="AU333" s="222" t="s">
        <v>90</v>
      </c>
      <c r="AV333" s="13" t="s">
        <v>40</v>
      </c>
      <c r="AW333" s="13" t="s">
        <v>38</v>
      </c>
      <c r="AX333" s="13" t="s">
        <v>81</v>
      </c>
      <c r="AY333" s="222" t="s">
        <v>197</v>
      </c>
    </row>
    <row r="334" spans="1:65" s="14" customFormat="1" ht="10.199999999999999">
      <c r="B334" s="223"/>
      <c r="C334" s="224"/>
      <c r="D334" s="209" t="s">
        <v>206</v>
      </c>
      <c r="E334" s="225" t="s">
        <v>32</v>
      </c>
      <c r="F334" s="226" t="s">
        <v>463</v>
      </c>
      <c r="G334" s="224"/>
      <c r="H334" s="227">
        <v>5.49</v>
      </c>
      <c r="I334" s="228"/>
      <c r="J334" s="224"/>
      <c r="K334" s="224"/>
      <c r="L334" s="229"/>
      <c r="M334" s="230"/>
      <c r="N334" s="231"/>
      <c r="O334" s="231"/>
      <c r="P334" s="231"/>
      <c r="Q334" s="231"/>
      <c r="R334" s="231"/>
      <c r="S334" s="231"/>
      <c r="T334" s="232"/>
      <c r="AT334" s="233" t="s">
        <v>206</v>
      </c>
      <c r="AU334" s="233" t="s">
        <v>90</v>
      </c>
      <c r="AV334" s="14" t="s">
        <v>90</v>
      </c>
      <c r="AW334" s="14" t="s">
        <v>38</v>
      </c>
      <c r="AX334" s="14" t="s">
        <v>81</v>
      </c>
      <c r="AY334" s="233" t="s">
        <v>197</v>
      </c>
    </row>
    <row r="335" spans="1:65" s="15" customFormat="1" ht="10.199999999999999">
      <c r="B335" s="234"/>
      <c r="C335" s="235"/>
      <c r="D335" s="209" t="s">
        <v>206</v>
      </c>
      <c r="E335" s="236" t="s">
        <v>32</v>
      </c>
      <c r="F335" s="237" t="s">
        <v>209</v>
      </c>
      <c r="G335" s="235"/>
      <c r="H335" s="238">
        <v>5.49</v>
      </c>
      <c r="I335" s="239"/>
      <c r="J335" s="235"/>
      <c r="K335" s="235"/>
      <c r="L335" s="240"/>
      <c r="M335" s="241"/>
      <c r="N335" s="242"/>
      <c r="O335" s="242"/>
      <c r="P335" s="242"/>
      <c r="Q335" s="242"/>
      <c r="R335" s="242"/>
      <c r="S335" s="242"/>
      <c r="T335" s="243"/>
      <c r="AT335" s="244" t="s">
        <v>206</v>
      </c>
      <c r="AU335" s="244" t="s">
        <v>90</v>
      </c>
      <c r="AV335" s="15" t="s">
        <v>166</v>
      </c>
      <c r="AW335" s="15" t="s">
        <v>38</v>
      </c>
      <c r="AX335" s="15" t="s">
        <v>40</v>
      </c>
      <c r="AY335" s="244" t="s">
        <v>197</v>
      </c>
    </row>
    <row r="336" spans="1:65" s="2" customFormat="1" ht="16.5" customHeight="1">
      <c r="A336" s="37"/>
      <c r="B336" s="38"/>
      <c r="C336" s="196" t="s">
        <v>464</v>
      </c>
      <c r="D336" s="196" t="s">
        <v>199</v>
      </c>
      <c r="E336" s="197" t="s">
        <v>465</v>
      </c>
      <c r="F336" s="198" t="s">
        <v>466</v>
      </c>
      <c r="G336" s="199" t="s">
        <v>259</v>
      </c>
      <c r="H336" s="200">
        <v>8.2000000000000003E-2</v>
      </c>
      <c r="I336" s="201"/>
      <c r="J336" s="202">
        <f>ROUND(I336*H336,2)</f>
        <v>0</v>
      </c>
      <c r="K336" s="198" t="s">
        <v>202</v>
      </c>
      <c r="L336" s="42"/>
      <c r="M336" s="203" t="s">
        <v>32</v>
      </c>
      <c r="N336" s="204" t="s">
        <v>52</v>
      </c>
      <c r="O336" s="67"/>
      <c r="P336" s="205">
        <f>O336*H336</f>
        <v>0</v>
      </c>
      <c r="Q336" s="205">
        <v>0</v>
      </c>
      <c r="R336" s="205">
        <f>Q336*H336</f>
        <v>0</v>
      </c>
      <c r="S336" s="205">
        <v>0</v>
      </c>
      <c r="T336" s="206">
        <f>S336*H336</f>
        <v>0</v>
      </c>
      <c r="U336" s="37"/>
      <c r="V336" s="37"/>
      <c r="W336" s="37"/>
      <c r="X336" s="37"/>
      <c r="Y336" s="37"/>
      <c r="Z336" s="37"/>
      <c r="AA336" s="37"/>
      <c r="AB336" s="37"/>
      <c r="AC336" s="37"/>
      <c r="AD336" s="37"/>
      <c r="AE336" s="37"/>
      <c r="AR336" s="207" t="s">
        <v>166</v>
      </c>
      <c r="AT336" s="207" t="s">
        <v>199</v>
      </c>
      <c r="AU336" s="207" t="s">
        <v>90</v>
      </c>
      <c r="AY336" s="19" t="s">
        <v>197</v>
      </c>
      <c r="BE336" s="208">
        <f>IF(N336="základní",J336,0)</f>
        <v>0</v>
      </c>
      <c r="BF336" s="208">
        <f>IF(N336="snížená",J336,0)</f>
        <v>0</v>
      </c>
      <c r="BG336" s="208">
        <f>IF(N336="zákl. přenesená",J336,0)</f>
        <v>0</v>
      </c>
      <c r="BH336" s="208">
        <f>IF(N336="sníž. přenesená",J336,0)</f>
        <v>0</v>
      </c>
      <c r="BI336" s="208">
        <f>IF(N336="nulová",J336,0)</f>
        <v>0</v>
      </c>
      <c r="BJ336" s="19" t="s">
        <v>40</v>
      </c>
      <c r="BK336" s="208">
        <f>ROUND(I336*H336,2)</f>
        <v>0</v>
      </c>
      <c r="BL336" s="19" t="s">
        <v>166</v>
      </c>
      <c r="BM336" s="207" t="s">
        <v>467</v>
      </c>
    </row>
    <row r="337" spans="1:65" s="13" customFormat="1" ht="10.199999999999999">
      <c r="B337" s="213"/>
      <c r="C337" s="214"/>
      <c r="D337" s="209" t="s">
        <v>206</v>
      </c>
      <c r="E337" s="215" t="s">
        <v>32</v>
      </c>
      <c r="F337" s="216" t="s">
        <v>207</v>
      </c>
      <c r="G337" s="214"/>
      <c r="H337" s="215" t="s">
        <v>32</v>
      </c>
      <c r="I337" s="217"/>
      <c r="J337" s="214"/>
      <c r="K337" s="214"/>
      <c r="L337" s="218"/>
      <c r="M337" s="219"/>
      <c r="N337" s="220"/>
      <c r="O337" s="220"/>
      <c r="P337" s="220"/>
      <c r="Q337" s="220"/>
      <c r="R337" s="220"/>
      <c r="S337" s="220"/>
      <c r="T337" s="221"/>
      <c r="AT337" s="222" t="s">
        <v>206</v>
      </c>
      <c r="AU337" s="222" t="s">
        <v>90</v>
      </c>
      <c r="AV337" s="13" t="s">
        <v>40</v>
      </c>
      <c r="AW337" s="13" t="s">
        <v>38</v>
      </c>
      <c r="AX337" s="13" t="s">
        <v>81</v>
      </c>
      <c r="AY337" s="222" t="s">
        <v>197</v>
      </c>
    </row>
    <row r="338" spans="1:65" s="13" customFormat="1" ht="10.199999999999999">
      <c r="B338" s="213"/>
      <c r="C338" s="214"/>
      <c r="D338" s="209" t="s">
        <v>206</v>
      </c>
      <c r="E338" s="215" t="s">
        <v>32</v>
      </c>
      <c r="F338" s="216" t="s">
        <v>270</v>
      </c>
      <c r="G338" s="214"/>
      <c r="H338" s="215" t="s">
        <v>32</v>
      </c>
      <c r="I338" s="217"/>
      <c r="J338" s="214"/>
      <c r="K338" s="214"/>
      <c r="L338" s="218"/>
      <c r="M338" s="219"/>
      <c r="N338" s="220"/>
      <c r="O338" s="220"/>
      <c r="P338" s="220"/>
      <c r="Q338" s="220"/>
      <c r="R338" s="220"/>
      <c r="S338" s="220"/>
      <c r="T338" s="221"/>
      <c r="AT338" s="222" t="s">
        <v>206</v>
      </c>
      <c r="AU338" s="222" t="s">
        <v>90</v>
      </c>
      <c r="AV338" s="13" t="s">
        <v>40</v>
      </c>
      <c r="AW338" s="13" t="s">
        <v>38</v>
      </c>
      <c r="AX338" s="13" t="s">
        <v>81</v>
      </c>
      <c r="AY338" s="222" t="s">
        <v>197</v>
      </c>
    </row>
    <row r="339" spans="1:65" s="14" customFormat="1" ht="10.199999999999999">
      <c r="B339" s="223"/>
      <c r="C339" s="224"/>
      <c r="D339" s="209" t="s">
        <v>206</v>
      </c>
      <c r="E339" s="225" t="s">
        <v>32</v>
      </c>
      <c r="F339" s="226" t="s">
        <v>468</v>
      </c>
      <c r="G339" s="224"/>
      <c r="H339" s="227">
        <v>8.2000000000000003E-2</v>
      </c>
      <c r="I339" s="228"/>
      <c r="J339" s="224"/>
      <c r="K339" s="224"/>
      <c r="L339" s="229"/>
      <c r="M339" s="230"/>
      <c r="N339" s="231"/>
      <c r="O339" s="231"/>
      <c r="P339" s="231"/>
      <c r="Q339" s="231"/>
      <c r="R339" s="231"/>
      <c r="S339" s="231"/>
      <c r="T339" s="232"/>
      <c r="AT339" s="233" t="s">
        <v>206</v>
      </c>
      <c r="AU339" s="233" t="s">
        <v>90</v>
      </c>
      <c r="AV339" s="14" t="s">
        <v>90</v>
      </c>
      <c r="AW339" s="14" t="s">
        <v>38</v>
      </c>
      <c r="AX339" s="14" t="s">
        <v>81</v>
      </c>
      <c r="AY339" s="233" t="s">
        <v>197</v>
      </c>
    </row>
    <row r="340" spans="1:65" s="15" customFormat="1" ht="10.199999999999999">
      <c r="B340" s="234"/>
      <c r="C340" s="235"/>
      <c r="D340" s="209" t="s">
        <v>206</v>
      </c>
      <c r="E340" s="236" t="s">
        <v>32</v>
      </c>
      <c r="F340" s="237" t="s">
        <v>209</v>
      </c>
      <c r="G340" s="235"/>
      <c r="H340" s="238">
        <v>8.2000000000000003E-2</v>
      </c>
      <c r="I340" s="239"/>
      <c r="J340" s="235"/>
      <c r="K340" s="235"/>
      <c r="L340" s="240"/>
      <c r="M340" s="241"/>
      <c r="N340" s="242"/>
      <c r="O340" s="242"/>
      <c r="P340" s="242"/>
      <c r="Q340" s="242"/>
      <c r="R340" s="242"/>
      <c r="S340" s="242"/>
      <c r="T340" s="243"/>
      <c r="AT340" s="244" t="s">
        <v>206</v>
      </c>
      <c r="AU340" s="244" t="s">
        <v>90</v>
      </c>
      <c r="AV340" s="15" t="s">
        <v>166</v>
      </c>
      <c r="AW340" s="15" t="s">
        <v>38</v>
      </c>
      <c r="AX340" s="15" t="s">
        <v>40</v>
      </c>
      <c r="AY340" s="244" t="s">
        <v>197</v>
      </c>
    </row>
    <row r="341" spans="1:65" s="2" customFormat="1" ht="16.5" customHeight="1">
      <c r="A341" s="37"/>
      <c r="B341" s="38"/>
      <c r="C341" s="196" t="s">
        <v>469</v>
      </c>
      <c r="D341" s="196" t="s">
        <v>199</v>
      </c>
      <c r="E341" s="197" t="s">
        <v>470</v>
      </c>
      <c r="F341" s="198" t="s">
        <v>471</v>
      </c>
      <c r="G341" s="199" t="s">
        <v>259</v>
      </c>
      <c r="H341" s="200">
        <v>8.2000000000000003E-2</v>
      </c>
      <c r="I341" s="201"/>
      <c r="J341" s="202">
        <f>ROUND(I341*H341,2)</f>
        <v>0</v>
      </c>
      <c r="K341" s="198" t="s">
        <v>202</v>
      </c>
      <c r="L341" s="42"/>
      <c r="M341" s="203" t="s">
        <v>32</v>
      </c>
      <c r="N341" s="204" t="s">
        <v>52</v>
      </c>
      <c r="O341" s="67"/>
      <c r="P341" s="205">
        <f>O341*H341</f>
        <v>0</v>
      </c>
      <c r="Q341" s="205">
        <v>0</v>
      </c>
      <c r="R341" s="205">
        <f>Q341*H341</f>
        <v>0</v>
      </c>
      <c r="S341" s="205">
        <v>0</v>
      </c>
      <c r="T341" s="206">
        <f>S341*H341</f>
        <v>0</v>
      </c>
      <c r="U341" s="37"/>
      <c r="V341" s="37"/>
      <c r="W341" s="37"/>
      <c r="X341" s="37"/>
      <c r="Y341" s="37"/>
      <c r="Z341" s="37"/>
      <c r="AA341" s="37"/>
      <c r="AB341" s="37"/>
      <c r="AC341" s="37"/>
      <c r="AD341" s="37"/>
      <c r="AE341" s="37"/>
      <c r="AR341" s="207" t="s">
        <v>166</v>
      </c>
      <c r="AT341" s="207" t="s">
        <v>199</v>
      </c>
      <c r="AU341" s="207" t="s">
        <v>90</v>
      </c>
      <c r="AY341" s="19" t="s">
        <v>197</v>
      </c>
      <c r="BE341" s="208">
        <f>IF(N341="základní",J341,0)</f>
        <v>0</v>
      </c>
      <c r="BF341" s="208">
        <f>IF(N341="snížená",J341,0)</f>
        <v>0</v>
      </c>
      <c r="BG341" s="208">
        <f>IF(N341="zákl. přenesená",J341,0)</f>
        <v>0</v>
      </c>
      <c r="BH341" s="208">
        <f>IF(N341="sníž. přenesená",J341,0)</f>
        <v>0</v>
      </c>
      <c r="BI341" s="208">
        <f>IF(N341="nulová",J341,0)</f>
        <v>0</v>
      </c>
      <c r="BJ341" s="19" t="s">
        <v>40</v>
      </c>
      <c r="BK341" s="208">
        <f>ROUND(I341*H341,2)</f>
        <v>0</v>
      </c>
      <c r="BL341" s="19" t="s">
        <v>166</v>
      </c>
      <c r="BM341" s="207" t="s">
        <v>472</v>
      </c>
    </row>
    <row r="342" spans="1:65" s="2" customFormat="1" ht="48">
      <c r="A342" s="37"/>
      <c r="B342" s="38"/>
      <c r="C342" s="39"/>
      <c r="D342" s="209" t="s">
        <v>204</v>
      </c>
      <c r="E342" s="39"/>
      <c r="F342" s="210" t="s">
        <v>473</v>
      </c>
      <c r="G342" s="39"/>
      <c r="H342" s="39"/>
      <c r="I342" s="119"/>
      <c r="J342" s="39"/>
      <c r="K342" s="39"/>
      <c r="L342" s="42"/>
      <c r="M342" s="211"/>
      <c r="N342" s="212"/>
      <c r="O342" s="67"/>
      <c r="P342" s="67"/>
      <c r="Q342" s="67"/>
      <c r="R342" s="67"/>
      <c r="S342" s="67"/>
      <c r="T342" s="68"/>
      <c r="U342" s="37"/>
      <c r="V342" s="37"/>
      <c r="W342" s="37"/>
      <c r="X342" s="37"/>
      <c r="Y342" s="37"/>
      <c r="Z342" s="37"/>
      <c r="AA342" s="37"/>
      <c r="AB342" s="37"/>
      <c r="AC342" s="37"/>
      <c r="AD342" s="37"/>
      <c r="AE342" s="37"/>
      <c r="AT342" s="19" t="s">
        <v>204</v>
      </c>
      <c r="AU342" s="19" t="s">
        <v>90</v>
      </c>
    </row>
    <row r="343" spans="1:65" s="2" customFormat="1" ht="16.5" customHeight="1">
      <c r="A343" s="37"/>
      <c r="B343" s="38"/>
      <c r="C343" s="196" t="s">
        <v>474</v>
      </c>
      <c r="D343" s="196" t="s">
        <v>199</v>
      </c>
      <c r="E343" s="197" t="s">
        <v>475</v>
      </c>
      <c r="F343" s="198" t="s">
        <v>476</v>
      </c>
      <c r="G343" s="199" t="s">
        <v>259</v>
      </c>
      <c r="H343" s="200">
        <v>0.32800000000000001</v>
      </c>
      <c r="I343" s="201"/>
      <c r="J343" s="202">
        <f>ROUND(I343*H343,2)</f>
        <v>0</v>
      </c>
      <c r="K343" s="198" t="s">
        <v>202</v>
      </c>
      <c r="L343" s="42"/>
      <c r="M343" s="203" t="s">
        <v>32</v>
      </c>
      <c r="N343" s="204" t="s">
        <v>52</v>
      </c>
      <c r="O343" s="67"/>
      <c r="P343" s="205">
        <f>O343*H343</f>
        <v>0</v>
      </c>
      <c r="Q343" s="205">
        <v>0</v>
      </c>
      <c r="R343" s="205">
        <f>Q343*H343</f>
        <v>0</v>
      </c>
      <c r="S343" s="205">
        <v>0</v>
      </c>
      <c r="T343" s="206">
        <f>S343*H343</f>
        <v>0</v>
      </c>
      <c r="U343" s="37"/>
      <c r="V343" s="37"/>
      <c r="W343" s="37"/>
      <c r="X343" s="37"/>
      <c r="Y343" s="37"/>
      <c r="Z343" s="37"/>
      <c r="AA343" s="37"/>
      <c r="AB343" s="37"/>
      <c r="AC343" s="37"/>
      <c r="AD343" s="37"/>
      <c r="AE343" s="37"/>
      <c r="AR343" s="207" t="s">
        <v>166</v>
      </c>
      <c r="AT343" s="207" t="s">
        <v>199</v>
      </c>
      <c r="AU343" s="207" t="s">
        <v>90</v>
      </c>
      <c r="AY343" s="19" t="s">
        <v>197</v>
      </c>
      <c r="BE343" s="208">
        <f>IF(N343="základní",J343,0)</f>
        <v>0</v>
      </c>
      <c r="BF343" s="208">
        <f>IF(N343="snížená",J343,0)</f>
        <v>0</v>
      </c>
      <c r="BG343" s="208">
        <f>IF(N343="zákl. přenesená",J343,0)</f>
        <v>0</v>
      </c>
      <c r="BH343" s="208">
        <f>IF(N343="sníž. přenesená",J343,0)</f>
        <v>0</v>
      </c>
      <c r="BI343" s="208">
        <f>IF(N343="nulová",J343,0)</f>
        <v>0</v>
      </c>
      <c r="BJ343" s="19" t="s">
        <v>40</v>
      </c>
      <c r="BK343" s="208">
        <f>ROUND(I343*H343,2)</f>
        <v>0</v>
      </c>
      <c r="BL343" s="19" t="s">
        <v>166</v>
      </c>
      <c r="BM343" s="207" t="s">
        <v>477</v>
      </c>
    </row>
    <row r="344" spans="1:65" s="2" customFormat="1" ht="48">
      <c r="A344" s="37"/>
      <c r="B344" s="38"/>
      <c r="C344" s="39"/>
      <c r="D344" s="209" t="s">
        <v>204</v>
      </c>
      <c r="E344" s="39"/>
      <c r="F344" s="210" t="s">
        <v>473</v>
      </c>
      <c r="G344" s="39"/>
      <c r="H344" s="39"/>
      <c r="I344" s="119"/>
      <c r="J344" s="39"/>
      <c r="K344" s="39"/>
      <c r="L344" s="42"/>
      <c r="M344" s="211"/>
      <c r="N344" s="212"/>
      <c r="O344" s="67"/>
      <c r="P344" s="67"/>
      <c r="Q344" s="67"/>
      <c r="R344" s="67"/>
      <c r="S344" s="67"/>
      <c r="T344" s="68"/>
      <c r="U344" s="37"/>
      <c r="V344" s="37"/>
      <c r="W344" s="37"/>
      <c r="X344" s="37"/>
      <c r="Y344" s="37"/>
      <c r="Z344" s="37"/>
      <c r="AA344" s="37"/>
      <c r="AB344" s="37"/>
      <c r="AC344" s="37"/>
      <c r="AD344" s="37"/>
      <c r="AE344" s="37"/>
      <c r="AT344" s="19" t="s">
        <v>204</v>
      </c>
      <c r="AU344" s="19" t="s">
        <v>90</v>
      </c>
    </row>
    <row r="345" spans="1:65" s="14" customFormat="1" ht="10.199999999999999">
      <c r="B345" s="223"/>
      <c r="C345" s="224"/>
      <c r="D345" s="209" t="s">
        <v>206</v>
      </c>
      <c r="E345" s="225" t="s">
        <v>32</v>
      </c>
      <c r="F345" s="226" t="s">
        <v>478</v>
      </c>
      <c r="G345" s="224"/>
      <c r="H345" s="227">
        <v>0.32800000000000001</v>
      </c>
      <c r="I345" s="228"/>
      <c r="J345" s="224"/>
      <c r="K345" s="224"/>
      <c r="L345" s="229"/>
      <c r="M345" s="230"/>
      <c r="N345" s="231"/>
      <c r="O345" s="231"/>
      <c r="P345" s="231"/>
      <c r="Q345" s="231"/>
      <c r="R345" s="231"/>
      <c r="S345" s="231"/>
      <c r="T345" s="232"/>
      <c r="AT345" s="233" t="s">
        <v>206</v>
      </c>
      <c r="AU345" s="233" t="s">
        <v>90</v>
      </c>
      <c r="AV345" s="14" t="s">
        <v>90</v>
      </c>
      <c r="AW345" s="14" t="s">
        <v>38</v>
      </c>
      <c r="AX345" s="14" t="s">
        <v>40</v>
      </c>
      <c r="AY345" s="233" t="s">
        <v>197</v>
      </c>
    </row>
    <row r="346" spans="1:65" s="12" customFormat="1" ht="22.8" customHeight="1">
      <c r="B346" s="180"/>
      <c r="C346" s="181"/>
      <c r="D346" s="182" t="s">
        <v>80</v>
      </c>
      <c r="E346" s="194" t="s">
        <v>90</v>
      </c>
      <c r="F346" s="194" t="s">
        <v>479</v>
      </c>
      <c r="G346" s="181"/>
      <c r="H346" s="181"/>
      <c r="I346" s="184"/>
      <c r="J346" s="195">
        <f>BK346</f>
        <v>0</v>
      </c>
      <c r="K346" s="181"/>
      <c r="L346" s="186"/>
      <c r="M346" s="187"/>
      <c r="N346" s="188"/>
      <c r="O346" s="188"/>
      <c r="P346" s="189">
        <f>SUM(P347:P393)</f>
        <v>0</v>
      </c>
      <c r="Q346" s="188"/>
      <c r="R346" s="189">
        <f>SUM(R347:R393)</f>
        <v>0.23197619600000005</v>
      </c>
      <c r="S346" s="188"/>
      <c r="T346" s="190">
        <f>SUM(T347:T393)</f>
        <v>0</v>
      </c>
      <c r="AR346" s="191" t="s">
        <v>40</v>
      </c>
      <c r="AT346" s="192" t="s">
        <v>80</v>
      </c>
      <c r="AU346" s="192" t="s">
        <v>40</v>
      </c>
      <c r="AY346" s="191" t="s">
        <v>197</v>
      </c>
      <c r="BK346" s="193">
        <f>SUM(BK347:BK393)</f>
        <v>0</v>
      </c>
    </row>
    <row r="347" spans="1:65" s="2" customFormat="1" ht="21.75" customHeight="1">
      <c r="A347" s="37"/>
      <c r="B347" s="38"/>
      <c r="C347" s="196" t="s">
        <v>480</v>
      </c>
      <c r="D347" s="196" t="s">
        <v>199</v>
      </c>
      <c r="E347" s="197" t="s">
        <v>481</v>
      </c>
      <c r="F347" s="198" t="s">
        <v>482</v>
      </c>
      <c r="G347" s="199" t="s">
        <v>259</v>
      </c>
      <c r="H347" s="200">
        <v>25.198</v>
      </c>
      <c r="I347" s="201"/>
      <c r="J347" s="202">
        <f>ROUND(I347*H347,2)</f>
        <v>0</v>
      </c>
      <c r="K347" s="198" t="s">
        <v>202</v>
      </c>
      <c r="L347" s="42"/>
      <c r="M347" s="203" t="s">
        <v>32</v>
      </c>
      <c r="N347" s="204" t="s">
        <v>52</v>
      </c>
      <c r="O347" s="67"/>
      <c r="P347" s="205">
        <f>O347*H347</f>
        <v>0</v>
      </c>
      <c r="Q347" s="205">
        <v>0</v>
      </c>
      <c r="R347" s="205">
        <f>Q347*H347</f>
        <v>0</v>
      </c>
      <c r="S347" s="205">
        <v>0</v>
      </c>
      <c r="T347" s="206">
        <f>S347*H347</f>
        <v>0</v>
      </c>
      <c r="U347" s="37"/>
      <c r="V347" s="37"/>
      <c r="W347" s="37"/>
      <c r="X347" s="37"/>
      <c r="Y347" s="37"/>
      <c r="Z347" s="37"/>
      <c r="AA347" s="37"/>
      <c r="AB347" s="37"/>
      <c r="AC347" s="37"/>
      <c r="AD347" s="37"/>
      <c r="AE347" s="37"/>
      <c r="AR347" s="207" t="s">
        <v>166</v>
      </c>
      <c r="AT347" s="207" t="s">
        <v>199</v>
      </c>
      <c r="AU347" s="207" t="s">
        <v>90</v>
      </c>
      <c r="AY347" s="19" t="s">
        <v>197</v>
      </c>
      <c r="BE347" s="208">
        <f>IF(N347="základní",J347,0)</f>
        <v>0</v>
      </c>
      <c r="BF347" s="208">
        <f>IF(N347="snížená",J347,0)</f>
        <v>0</v>
      </c>
      <c r="BG347" s="208">
        <f>IF(N347="zákl. přenesená",J347,0)</f>
        <v>0</v>
      </c>
      <c r="BH347" s="208">
        <f>IF(N347="sníž. přenesená",J347,0)</f>
        <v>0</v>
      </c>
      <c r="BI347" s="208">
        <f>IF(N347="nulová",J347,0)</f>
        <v>0</v>
      </c>
      <c r="BJ347" s="19" t="s">
        <v>40</v>
      </c>
      <c r="BK347" s="208">
        <f>ROUND(I347*H347,2)</f>
        <v>0</v>
      </c>
      <c r="BL347" s="19" t="s">
        <v>166</v>
      </c>
      <c r="BM347" s="207" t="s">
        <v>483</v>
      </c>
    </row>
    <row r="348" spans="1:65" s="2" customFormat="1" ht="76.8">
      <c r="A348" s="37"/>
      <c r="B348" s="38"/>
      <c r="C348" s="39"/>
      <c r="D348" s="209" t="s">
        <v>204</v>
      </c>
      <c r="E348" s="39"/>
      <c r="F348" s="210" t="s">
        <v>484</v>
      </c>
      <c r="G348" s="39"/>
      <c r="H348" s="39"/>
      <c r="I348" s="119"/>
      <c r="J348" s="39"/>
      <c r="K348" s="39"/>
      <c r="L348" s="42"/>
      <c r="M348" s="211"/>
      <c r="N348" s="212"/>
      <c r="O348" s="67"/>
      <c r="P348" s="67"/>
      <c r="Q348" s="67"/>
      <c r="R348" s="67"/>
      <c r="S348" s="67"/>
      <c r="T348" s="68"/>
      <c r="U348" s="37"/>
      <c r="V348" s="37"/>
      <c r="W348" s="37"/>
      <c r="X348" s="37"/>
      <c r="Y348" s="37"/>
      <c r="Z348" s="37"/>
      <c r="AA348" s="37"/>
      <c r="AB348" s="37"/>
      <c r="AC348" s="37"/>
      <c r="AD348" s="37"/>
      <c r="AE348" s="37"/>
      <c r="AT348" s="19" t="s">
        <v>204</v>
      </c>
      <c r="AU348" s="19" t="s">
        <v>90</v>
      </c>
    </row>
    <row r="349" spans="1:65" s="2" customFormat="1" ht="28.8">
      <c r="A349" s="37"/>
      <c r="B349" s="38"/>
      <c r="C349" s="39"/>
      <c r="D349" s="209" t="s">
        <v>223</v>
      </c>
      <c r="E349" s="39"/>
      <c r="F349" s="210" t="s">
        <v>485</v>
      </c>
      <c r="G349" s="39"/>
      <c r="H349" s="39"/>
      <c r="I349" s="119"/>
      <c r="J349" s="39"/>
      <c r="K349" s="39"/>
      <c r="L349" s="42"/>
      <c r="M349" s="211"/>
      <c r="N349" s="212"/>
      <c r="O349" s="67"/>
      <c r="P349" s="67"/>
      <c r="Q349" s="67"/>
      <c r="R349" s="67"/>
      <c r="S349" s="67"/>
      <c r="T349" s="68"/>
      <c r="U349" s="37"/>
      <c r="V349" s="37"/>
      <c r="W349" s="37"/>
      <c r="X349" s="37"/>
      <c r="Y349" s="37"/>
      <c r="Z349" s="37"/>
      <c r="AA349" s="37"/>
      <c r="AB349" s="37"/>
      <c r="AC349" s="37"/>
      <c r="AD349" s="37"/>
      <c r="AE349" s="37"/>
      <c r="AT349" s="19" t="s">
        <v>223</v>
      </c>
      <c r="AU349" s="19" t="s">
        <v>90</v>
      </c>
    </row>
    <row r="350" spans="1:65" s="13" customFormat="1" ht="10.199999999999999">
      <c r="B350" s="213"/>
      <c r="C350" s="214"/>
      <c r="D350" s="209" t="s">
        <v>206</v>
      </c>
      <c r="E350" s="215" t="s">
        <v>32</v>
      </c>
      <c r="F350" s="216" t="s">
        <v>285</v>
      </c>
      <c r="G350" s="214"/>
      <c r="H350" s="215" t="s">
        <v>32</v>
      </c>
      <c r="I350" s="217"/>
      <c r="J350" s="214"/>
      <c r="K350" s="214"/>
      <c r="L350" s="218"/>
      <c r="M350" s="219"/>
      <c r="N350" s="220"/>
      <c r="O350" s="220"/>
      <c r="P350" s="220"/>
      <c r="Q350" s="220"/>
      <c r="R350" s="220"/>
      <c r="S350" s="220"/>
      <c r="T350" s="221"/>
      <c r="AT350" s="222" t="s">
        <v>206</v>
      </c>
      <c r="AU350" s="222" t="s">
        <v>90</v>
      </c>
      <c r="AV350" s="13" t="s">
        <v>40</v>
      </c>
      <c r="AW350" s="13" t="s">
        <v>38</v>
      </c>
      <c r="AX350" s="13" t="s">
        <v>81</v>
      </c>
      <c r="AY350" s="222" t="s">
        <v>197</v>
      </c>
    </row>
    <row r="351" spans="1:65" s="13" customFormat="1" ht="10.199999999999999">
      <c r="B351" s="213"/>
      <c r="C351" s="214"/>
      <c r="D351" s="209" t="s">
        <v>206</v>
      </c>
      <c r="E351" s="215" t="s">
        <v>32</v>
      </c>
      <c r="F351" s="216" t="s">
        <v>207</v>
      </c>
      <c r="G351" s="214"/>
      <c r="H351" s="215" t="s">
        <v>32</v>
      </c>
      <c r="I351" s="217"/>
      <c r="J351" s="214"/>
      <c r="K351" s="214"/>
      <c r="L351" s="218"/>
      <c r="M351" s="219"/>
      <c r="N351" s="220"/>
      <c r="O351" s="220"/>
      <c r="P351" s="220"/>
      <c r="Q351" s="220"/>
      <c r="R351" s="220"/>
      <c r="S351" s="220"/>
      <c r="T351" s="221"/>
      <c r="AT351" s="222" t="s">
        <v>206</v>
      </c>
      <c r="AU351" s="222" t="s">
        <v>90</v>
      </c>
      <c r="AV351" s="13" t="s">
        <v>40</v>
      </c>
      <c r="AW351" s="13" t="s">
        <v>38</v>
      </c>
      <c r="AX351" s="13" t="s">
        <v>81</v>
      </c>
      <c r="AY351" s="222" t="s">
        <v>197</v>
      </c>
    </row>
    <row r="352" spans="1:65" s="13" customFormat="1" ht="10.199999999999999">
      <c r="B352" s="213"/>
      <c r="C352" s="214"/>
      <c r="D352" s="209" t="s">
        <v>206</v>
      </c>
      <c r="E352" s="215" t="s">
        <v>32</v>
      </c>
      <c r="F352" s="216" t="s">
        <v>270</v>
      </c>
      <c r="G352" s="214"/>
      <c r="H352" s="215" t="s">
        <v>32</v>
      </c>
      <c r="I352" s="217"/>
      <c r="J352" s="214"/>
      <c r="K352" s="214"/>
      <c r="L352" s="218"/>
      <c r="M352" s="219"/>
      <c r="N352" s="220"/>
      <c r="O352" s="220"/>
      <c r="P352" s="220"/>
      <c r="Q352" s="220"/>
      <c r="R352" s="220"/>
      <c r="S352" s="220"/>
      <c r="T352" s="221"/>
      <c r="AT352" s="222" t="s">
        <v>206</v>
      </c>
      <c r="AU352" s="222" t="s">
        <v>90</v>
      </c>
      <c r="AV352" s="13" t="s">
        <v>40</v>
      </c>
      <c r="AW352" s="13" t="s">
        <v>38</v>
      </c>
      <c r="AX352" s="13" t="s">
        <v>81</v>
      </c>
      <c r="AY352" s="222" t="s">
        <v>197</v>
      </c>
    </row>
    <row r="353" spans="1:65" s="14" customFormat="1" ht="10.199999999999999">
      <c r="B353" s="223"/>
      <c r="C353" s="224"/>
      <c r="D353" s="209" t="s">
        <v>206</v>
      </c>
      <c r="E353" s="225" t="s">
        <v>32</v>
      </c>
      <c r="F353" s="226" t="s">
        <v>486</v>
      </c>
      <c r="G353" s="224"/>
      <c r="H353" s="227">
        <v>27.501999999999999</v>
      </c>
      <c r="I353" s="228"/>
      <c r="J353" s="224"/>
      <c r="K353" s="224"/>
      <c r="L353" s="229"/>
      <c r="M353" s="230"/>
      <c r="N353" s="231"/>
      <c r="O353" s="231"/>
      <c r="P353" s="231"/>
      <c r="Q353" s="231"/>
      <c r="R353" s="231"/>
      <c r="S353" s="231"/>
      <c r="T353" s="232"/>
      <c r="AT353" s="233" t="s">
        <v>206</v>
      </c>
      <c r="AU353" s="233" t="s">
        <v>90</v>
      </c>
      <c r="AV353" s="14" t="s">
        <v>90</v>
      </c>
      <c r="AW353" s="14" t="s">
        <v>38</v>
      </c>
      <c r="AX353" s="14" t="s">
        <v>81</v>
      </c>
      <c r="AY353" s="233" t="s">
        <v>197</v>
      </c>
    </row>
    <row r="354" spans="1:65" s="14" customFormat="1" ht="10.199999999999999">
      <c r="B354" s="223"/>
      <c r="C354" s="224"/>
      <c r="D354" s="209" t="s">
        <v>206</v>
      </c>
      <c r="E354" s="225" t="s">
        <v>32</v>
      </c>
      <c r="F354" s="226" t="s">
        <v>487</v>
      </c>
      <c r="G354" s="224"/>
      <c r="H354" s="227">
        <v>-2.3039999999999998</v>
      </c>
      <c r="I354" s="228"/>
      <c r="J354" s="224"/>
      <c r="K354" s="224"/>
      <c r="L354" s="229"/>
      <c r="M354" s="230"/>
      <c r="N354" s="231"/>
      <c r="O354" s="231"/>
      <c r="P354" s="231"/>
      <c r="Q354" s="231"/>
      <c r="R354" s="231"/>
      <c r="S354" s="231"/>
      <c r="T354" s="232"/>
      <c r="AT354" s="233" t="s">
        <v>206</v>
      </c>
      <c r="AU354" s="233" t="s">
        <v>90</v>
      </c>
      <c r="AV354" s="14" t="s">
        <v>90</v>
      </c>
      <c r="AW354" s="14" t="s">
        <v>38</v>
      </c>
      <c r="AX354" s="14" t="s">
        <v>81</v>
      </c>
      <c r="AY354" s="233" t="s">
        <v>197</v>
      </c>
    </row>
    <row r="355" spans="1:65" s="15" customFormat="1" ht="10.199999999999999">
      <c r="B355" s="234"/>
      <c r="C355" s="235"/>
      <c r="D355" s="209" t="s">
        <v>206</v>
      </c>
      <c r="E355" s="236" t="s">
        <v>32</v>
      </c>
      <c r="F355" s="237" t="s">
        <v>209</v>
      </c>
      <c r="G355" s="235"/>
      <c r="H355" s="238">
        <v>25.198</v>
      </c>
      <c r="I355" s="239"/>
      <c r="J355" s="235"/>
      <c r="K355" s="235"/>
      <c r="L355" s="240"/>
      <c r="M355" s="241"/>
      <c r="N355" s="242"/>
      <c r="O355" s="242"/>
      <c r="P355" s="242"/>
      <c r="Q355" s="242"/>
      <c r="R355" s="242"/>
      <c r="S355" s="242"/>
      <c r="T355" s="243"/>
      <c r="AT355" s="244" t="s">
        <v>206</v>
      </c>
      <c r="AU355" s="244" t="s">
        <v>90</v>
      </c>
      <c r="AV355" s="15" t="s">
        <v>166</v>
      </c>
      <c r="AW355" s="15" t="s">
        <v>38</v>
      </c>
      <c r="AX355" s="15" t="s">
        <v>40</v>
      </c>
      <c r="AY355" s="244" t="s">
        <v>197</v>
      </c>
    </row>
    <row r="356" spans="1:65" s="2" customFormat="1" ht="21.75" customHeight="1">
      <c r="A356" s="37"/>
      <c r="B356" s="38"/>
      <c r="C356" s="196" t="s">
        <v>488</v>
      </c>
      <c r="D356" s="196" t="s">
        <v>199</v>
      </c>
      <c r="E356" s="197" t="s">
        <v>489</v>
      </c>
      <c r="F356" s="198" t="s">
        <v>490</v>
      </c>
      <c r="G356" s="199" t="s">
        <v>127</v>
      </c>
      <c r="H356" s="200">
        <v>229.18</v>
      </c>
      <c r="I356" s="201"/>
      <c r="J356" s="202">
        <f>ROUND(I356*H356,2)</f>
        <v>0</v>
      </c>
      <c r="K356" s="198" t="s">
        <v>202</v>
      </c>
      <c r="L356" s="42"/>
      <c r="M356" s="203" t="s">
        <v>32</v>
      </c>
      <c r="N356" s="204" t="s">
        <v>52</v>
      </c>
      <c r="O356" s="67"/>
      <c r="P356" s="205">
        <f>O356*H356</f>
        <v>0</v>
      </c>
      <c r="Q356" s="205">
        <v>3.1E-4</v>
      </c>
      <c r="R356" s="205">
        <f>Q356*H356</f>
        <v>7.1045800000000006E-2</v>
      </c>
      <c r="S356" s="205">
        <v>0</v>
      </c>
      <c r="T356" s="206">
        <f>S356*H356</f>
        <v>0</v>
      </c>
      <c r="U356" s="37"/>
      <c r="V356" s="37"/>
      <c r="W356" s="37"/>
      <c r="X356" s="37"/>
      <c r="Y356" s="37"/>
      <c r="Z356" s="37"/>
      <c r="AA356" s="37"/>
      <c r="AB356" s="37"/>
      <c r="AC356" s="37"/>
      <c r="AD356" s="37"/>
      <c r="AE356" s="37"/>
      <c r="AR356" s="207" t="s">
        <v>166</v>
      </c>
      <c r="AT356" s="207" t="s">
        <v>199</v>
      </c>
      <c r="AU356" s="207" t="s">
        <v>90</v>
      </c>
      <c r="AY356" s="19" t="s">
        <v>197</v>
      </c>
      <c r="BE356" s="208">
        <f>IF(N356="základní",J356,0)</f>
        <v>0</v>
      </c>
      <c r="BF356" s="208">
        <f>IF(N356="snížená",J356,0)</f>
        <v>0</v>
      </c>
      <c r="BG356" s="208">
        <f>IF(N356="zákl. přenesená",J356,0)</f>
        <v>0</v>
      </c>
      <c r="BH356" s="208">
        <f>IF(N356="sníž. přenesená",J356,0)</f>
        <v>0</v>
      </c>
      <c r="BI356" s="208">
        <f>IF(N356="nulová",J356,0)</f>
        <v>0</v>
      </c>
      <c r="BJ356" s="19" t="s">
        <v>40</v>
      </c>
      <c r="BK356" s="208">
        <f>ROUND(I356*H356,2)</f>
        <v>0</v>
      </c>
      <c r="BL356" s="19" t="s">
        <v>166</v>
      </c>
      <c r="BM356" s="207" t="s">
        <v>491</v>
      </c>
    </row>
    <row r="357" spans="1:65" s="2" customFormat="1" ht="201.6">
      <c r="A357" s="37"/>
      <c r="B357" s="38"/>
      <c r="C357" s="39"/>
      <c r="D357" s="209" t="s">
        <v>204</v>
      </c>
      <c r="E357" s="39"/>
      <c r="F357" s="210" t="s">
        <v>492</v>
      </c>
      <c r="G357" s="39"/>
      <c r="H357" s="39"/>
      <c r="I357" s="119"/>
      <c r="J357" s="39"/>
      <c r="K357" s="39"/>
      <c r="L357" s="42"/>
      <c r="M357" s="211"/>
      <c r="N357" s="212"/>
      <c r="O357" s="67"/>
      <c r="P357" s="67"/>
      <c r="Q357" s="67"/>
      <c r="R357" s="67"/>
      <c r="S357" s="67"/>
      <c r="T357" s="68"/>
      <c r="U357" s="37"/>
      <c r="V357" s="37"/>
      <c r="W357" s="37"/>
      <c r="X357" s="37"/>
      <c r="Y357" s="37"/>
      <c r="Z357" s="37"/>
      <c r="AA357" s="37"/>
      <c r="AB357" s="37"/>
      <c r="AC357" s="37"/>
      <c r="AD357" s="37"/>
      <c r="AE357" s="37"/>
      <c r="AT357" s="19" t="s">
        <v>204</v>
      </c>
      <c r="AU357" s="19" t="s">
        <v>90</v>
      </c>
    </row>
    <row r="358" spans="1:65" s="13" customFormat="1" ht="10.199999999999999">
      <c r="B358" s="213"/>
      <c r="C358" s="214"/>
      <c r="D358" s="209" t="s">
        <v>206</v>
      </c>
      <c r="E358" s="215" t="s">
        <v>32</v>
      </c>
      <c r="F358" s="216" t="s">
        <v>285</v>
      </c>
      <c r="G358" s="214"/>
      <c r="H358" s="215" t="s">
        <v>32</v>
      </c>
      <c r="I358" s="217"/>
      <c r="J358" s="214"/>
      <c r="K358" s="214"/>
      <c r="L358" s="218"/>
      <c r="M358" s="219"/>
      <c r="N358" s="220"/>
      <c r="O358" s="220"/>
      <c r="P358" s="220"/>
      <c r="Q358" s="220"/>
      <c r="R358" s="220"/>
      <c r="S358" s="220"/>
      <c r="T358" s="221"/>
      <c r="AT358" s="222" t="s">
        <v>206</v>
      </c>
      <c r="AU358" s="222" t="s">
        <v>90</v>
      </c>
      <c r="AV358" s="13" t="s">
        <v>40</v>
      </c>
      <c r="AW358" s="13" t="s">
        <v>38</v>
      </c>
      <c r="AX358" s="13" t="s">
        <v>81</v>
      </c>
      <c r="AY358" s="222" t="s">
        <v>197</v>
      </c>
    </row>
    <row r="359" spans="1:65" s="13" customFormat="1" ht="10.199999999999999">
      <c r="B359" s="213"/>
      <c r="C359" s="214"/>
      <c r="D359" s="209" t="s">
        <v>206</v>
      </c>
      <c r="E359" s="215" t="s">
        <v>32</v>
      </c>
      <c r="F359" s="216" t="s">
        <v>207</v>
      </c>
      <c r="G359" s="214"/>
      <c r="H359" s="215" t="s">
        <v>32</v>
      </c>
      <c r="I359" s="217"/>
      <c r="J359" s="214"/>
      <c r="K359" s="214"/>
      <c r="L359" s="218"/>
      <c r="M359" s="219"/>
      <c r="N359" s="220"/>
      <c r="O359" s="220"/>
      <c r="P359" s="220"/>
      <c r="Q359" s="220"/>
      <c r="R359" s="220"/>
      <c r="S359" s="220"/>
      <c r="T359" s="221"/>
      <c r="AT359" s="222" t="s">
        <v>206</v>
      </c>
      <c r="AU359" s="222" t="s">
        <v>90</v>
      </c>
      <c r="AV359" s="13" t="s">
        <v>40</v>
      </c>
      <c r="AW359" s="13" t="s">
        <v>38</v>
      </c>
      <c r="AX359" s="13" t="s">
        <v>81</v>
      </c>
      <c r="AY359" s="222" t="s">
        <v>197</v>
      </c>
    </row>
    <row r="360" spans="1:65" s="13" customFormat="1" ht="10.199999999999999">
      <c r="B360" s="213"/>
      <c r="C360" s="214"/>
      <c r="D360" s="209" t="s">
        <v>206</v>
      </c>
      <c r="E360" s="215" t="s">
        <v>32</v>
      </c>
      <c r="F360" s="216" t="s">
        <v>270</v>
      </c>
      <c r="G360" s="214"/>
      <c r="H360" s="215" t="s">
        <v>32</v>
      </c>
      <c r="I360" s="217"/>
      <c r="J360" s="214"/>
      <c r="K360" s="214"/>
      <c r="L360" s="218"/>
      <c r="M360" s="219"/>
      <c r="N360" s="220"/>
      <c r="O360" s="220"/>
      <c r="P360" s="220"/>
      <c r="Q360" s="220"/>
      <c r="R360" s="220"/>
      <c r="S360" s="220"/>
      <c r="T360" s="221"/>
      <c r="AT360" s="222" t="s">
        <v>206</v>
      </c>
      <c r="AU360" s="222" t="s">
        <v>90</v>
      </c>
      <c r="AV360" s="13" t="s">
        <v>40</v>
      </c>
      <c r="AW360" s="13" t="s">
        <v>38</v>
      </c>
      <c r="AX360" s="13" t="s">
        <v>81</v>
      </c>
      <c r="AY360" s="222" t="s">
        <v>197</v>
      </c>
    </row>
    <row r="361" spans="1:65" s="14" customFormat="1" ht="10.199999999999999">
      <c r="B361" s="223"/>
      <c r="C361" s="224"/>
      <c r="D361" s="209" t="s">
        <v>206</v>
      </c>
      <c r="E361" s="225" t="s">
        <v>32</v>
      </c>
      <c r="F361" s="226" t="s">
        <v>493</v>
      </c>
      <c r="G361" s="224"/>
      <c r="H361" s="227">
        <v>229.18</v>
      </c>
      <c r="I361" s="228"/>
      <c r="J361" s="224"/>
      <c r="K361" s="224"/>
      <c r="L361" s="229"/>
      <c r="M361" s="230"/>
      <c r="N361" s="231"/>
      <c r="O361" s="231"/>
      <c r="P361" s="231"/>
      <c r="Q361" s="231"/>
      <c r="R361" s="231"/>
      <c r="S361" s="231"/>
      <c r="T361" s="232"/>
      <c r="AT361" s="233" t="s">
        <v>206</v>
      </c>
      <c r="AU361" s="233" t="s">
        <v>90</v>
      </c>
      <c r="AV361" s="14" t="s">
        <v>90</v>
      </c>
      <c r="AW361" s="14" t="s">
        <v>38</v>
      </c>
      <c r="AX361" s="14" t="s">
        <v>81</v>
      </c>
      <c r="AY361" s="233" t="s">
        <v>197</v>
      </c>
    </row>
    <row r="362" spans="1:65" s="15" customFormat="1" ht="10.199999999999999">
      <c r="B362" s="234"/>
      <c r="C362" s="235"/>
      <c r="D362" s="209" t="s">
        <v>206</v>
      </c>
      <c r="E362" s="236" t="s">
        <v>32</v>
      </c>
      <c r="F362" s="237" t="s">
        <v>209</v>
      </c>
      <c r="G362" s="235"/>
      <c r="H362" s="238">
        <v>229.18</v>
      </c>
      <c r="I362" s="239"/>
      <c r="J362" s="235"/>
      <c r="K362" s="235"/>
      <c r="L362" s="240"/>
      <c r="M362" s="241"/>
      <c r="N362" s="242"/>
      <c r="O362" s="242"/>
      <c r="P362" s="242"/>
      <c r="Q362" s="242"/>
      <c r="R362" s="242"/>
      <c r="S362" s="242"/>
      <c r="T362" s="243"/>
      <c r="AT362" s="244" t="s">
        <v>206</v>
      </c>
      <c r="AU362" s="244" t="s">
        <v>90</v>
      </c>
      <c r="AV362" s="15" t="s">
        <v>166</v>
      </c>
      <c r="AW362" s="15" t="s">
        <v>38</v>
      </c>
      <c r="AX362" s="15" t="s">
        <v>40</v>
      </c>
      <c r="AY362" s="244" t="s">
        <v>197</v>
      </c>
    </row>
    <row r="363" spans="1:65" s="2" customFormat="1" ht="16.5" customHeight="1">
      <c r="A363" s="37"/>
      <c r="B363" s="38"/>
      <c r="C363" s="256" t="s">
        <v>494</v>
      </c>
      <c r="D363" s="256" t="s">
        <v>336</v>
      </c>
      <c r="E363" s="257" t="s">
        <v>495</v>
      </c>
      <c r="F363" s="258" t="s">
        <v>496</v>
      </c>
      <c r="G363" s="259" t="s">
        <v>127</v>
      </c>
      <c r="H363" s="260">
        <v>233.76400000000001</v>
      </c>
      <c r="I363" s="261"/>
      <c r="J363" s="262">
        <f>ROUND(I363*H363,2)</f>
        <v>0</v>
      </c>
      <c r="K363" s="258" t="s">
        <v>202</v>
      </c>
      <c r="L363" s="263"/>
      <c r="M363" s="264" t="s">
        <v>32</v>
      </c>
      <c r="N363" s="265" t="s">
        <v>52</v>
      </c>
      <c r="O363" s="67"/>
      <c r="P363" s="205">
        <f>O363*H363</f>
        <v>0</v>
      </c>
      <c r="Q363" s="205">
        <v>5.0000000000000001E-4</v>
      </c>
      <c r="R363" s="205">
        <f>Q363*H363</f>
        <v>0.11688200000000001</v>
      </c>
      <c r="S363" s="205">
        <v>0</v>
      </c>
      <c r="T363" s="206">
        <f>S363*H363</f>
        <v>0</v>
      </c>
      <c r="U363" s="37"/>
      <c r="V363" s="37"/>
      <c r="W363" s="37"/>
      <c r="X363" s="37"/>
      <c r="Y363" s="37"/>
      <c r="Z363" s="37"/>
      <c r="AA363" s="37"/>
      <c r="AB363" s="37"/>
      <c r="AC363" s="37"/>
      <c r="AD363" s="37"/>
      <c r="AE363" s="37"/>
      <c r="AR363" s="207" t="s">
        <v>240</v>
      </c>
      <c r="AT363" s="207" t="s">
        <v>336</v>
      </c>
      <c r="AU363" s="207" t="s">
        <v>90</v>
      </c>
      <c r="AY363" s="19" t="s">
        <v>197</v>
      </c>
      <c r="BE363" s="208">
        <f>IF(N363="základní",J363,0)</f>
        <v>0</v>
      </c>
      <c r="BF363" s="208">
        <f>IF(N363="snížená",J363,0)</f>
        <v>0</v>
      </c>
      <c r="BG363" s="208">
        <f>IF(N363="zákl. přenesená",J363,0)</f>
        <v>0</v>
      </c>
      <c r="BH363" s="208">
        <f>IF(N363="sníž. přenesená",J363,0)</f>
        <v>0</v>
      </c>
      <c r="BI363" s="208">
        <f>IF(N363="nulová",J363,0)</f>
        <v>0</v>
      </c>
      <c r="BJ363" s="19" t="s">
        <v>40</v>
      </c>
      <c r="BK363" s="208">
        <f>ROUND(I363*H363,2)</f>
        <v>0</v>
      </c>
      <c r="BL363" s="19" t="s">
        <v>166</v>
      </c>
      <c r="BM363" s="207" t="s">
        <v>497</v>
      </c>
    </row>
    <row r="364" spans="1:65" s="2" customFormat="1" ht="19.2">
      <c r="A364" s="37"/>
      <c r="B364" s="38"/>
      <c r="C364" s="39"/>
      <c r="D364" s="209" t="s">
        <v>223</v>
      </c>
      <c r="E364" s="39"/>
      <c r="F364" s="210" t="s">
        <v>498</v>
      </c>
      <c r="G364" s="39"/>
      <c r="H364" s="39"/>
      <c r="I364" s="119"/>
      <c r="J364" s="39"/>
      <c r="K364" s="39"/>
      <c r="L364" s="42"/>
      <c r="M364" s="211"/>
      <c r="N364" s="212"/>
      <c r="O364" s="67"/>
      <c r="P364" s="67"/>
      <c r="Q364" s="67"/>
      <c r="R364" s="67"/>
      <c r="S364" s="67"/>
      <c r="T364" s="68"/>
      <c r="U364" s="37"/>
      <c r="V364" s="37"/>
      <c r="W364" s="37"/>
      <c r="X364" s="37"/>
      <c r="Y364" s="37"/>
      <c r="Z364" s="37"/>
      <c r="AA364" s="37"/>
      <c r="AB364" s="37"/>
      <c r="AC364" s="37"/>
      <c r="AD364" s="37"/>
      <c r="AE364" s="37"/>
      <c r="AT364" s="19" t="s">
        <v>223</v>
      </c>
      <c r="AU364" s="19" t="s">
        <v>90</v>
      </c>
    </row>
    <row r="365" spans="1:65" s="14" customFormat="1" ht="10.199999999999999">
      <c r="B365" s="223"/>
      <c r="C365" s="224"/>
      <c r="D365" s="209" t="s">
        <v>206</v>
      </c>
      <c r="E365" s="224"/>
      <c r="F365" s="226" t="s">
        <v>499</v>
      </c>
      <c r="G365" s="224"/>
      <c r="H365" s="227">
        <v>233.76400000000001</v>
      </c>
      <c r="I365" s="228"/>
      <c r="J365" s="224"/>
      <c r="K365" s="224"/>
      <c r="L365" s="229"/>
      <c r="M365" s="230"/>
      <c r="N365" s="231"/>
      <c r="O365" s="231"/>
      <c r="P365" s="231"/>
      <c r="Q365" s="231"/>
      <c r="R365" s="231"/>
      <c r="S365" s="231"/>
      <c r="T365" s="232"/>
      <c r="AT365" s="233" t="s">
        <v>206</v>
      </c>
      <c r="AU365" s="233" t="s">
        <v>90</v>
      </c>
      <c r="AV365" s="14" t="s">
        <v>90</v>
      </c>
      <c r="AW365" s="14" t="s">
        <v>4</v>
      </c>
      <c r="AX365" s="14" t="s">
        <v>40</v>
      </c>
      <c r="AY365" s="233" t="s">
        <v>197</v>
      </c>
    </row>
    <row r="366" spans="1:65" s="2" customFormat="1" ht="16.5" customHeight="1">
      <c r="A366" s="37"/>
      <c r="B366" s="38"/>
      <c r="C366" s="196" t="s">
        <v>500</v>
      </c>
      <c r="D366" s="196" t="s">
        <v>199</v>
      </c>
      <c r="E366" s="197" t="s">
        <v>501</v>
      </c>
      <c r="F366" s="198" t="s">
        <v>502</v>
      </c>
      <c r="G366" s="199" t="s">
        <v>259</v>
      </c>
      <c r="H366" s="200">
        <v>4.5839999999999996</v>
      </c>
      <c r="I366" s="201"/>
      <c r="J366" s="202">
        <f>ROUND(I366*H366,2)</f>
        <v>0</v>
      </c>
      <c r="K366" s="198" t="s">
        <v>202</v>
      </c>
      <c r="L366" s="42"/>
      <c r="M366" s="203" t="s">
        <v>32</v>
      </c>
      <c r="N366" s="204" t="s">
        <v>52</v>
      </c>
      <c r="O366" s="67"/>
      <c r="P366" s="205">
        <f>O366*H366</f>
        <v>0</v>
      </c>
      <c r="Q366" s="205">
        <v>0</v>
      </c>
      <c r="R366" s="205">
        <f>Q366*H366</f>
        <v>0</v>
      </c>
      <c r="S366" s="205">
        <v>0</v>
      </c>
      <c r="T366" s="206">
        <f>S366*H366</f>
        <v>0</v>
      </c>
      <c r="U366" s="37"/>
      <c r="V366" s="37"/>
      <c r="W366" s="37"/>
      <c r="X366" s="37"/>
      <c r="Y366" s="37"/>
      <c r="Z366" s="37"/>
      <c r="AA366" s="37"/>
      <c r="AB366" s="37"/>
      <c r="AC366" s="37"/>
      <c r="AD366" s="37"/>
      <c r="AE366" s="37"/>
      <c r="AR366" s="207" t="s">
        <v>166</v>
      </c>
      <c r="AT366" s="207" t="s">
        <v>199</v>
      </c>
      <c r="AU366" s="207" t="s">
        <v>90</v>
      </c>
      <c r="AY366" s="19" t="s">
        <v>197</v>
      </c>
      <c r="BE366" s="208">
        <f>IF(N366="základní",J366,0)</f>
        <v>0</v>
      </c>
      <c r="BF366" s="208">
        <f>IF(N366="snížená",J366,0)</f>
        <v>0</v>
      </c>
      <c r="BG366" s="208">
        <f>IF(N366="zákl. přenesená",J366,0)</f>
        <v>0</v>
      </c>
      <c r="BH366" s="208">
        <f>IF(N366="sníž. přenesená",J366,0)</f>
        <v>0</v>
      </c>
      <c r="BI366" s="208">
        <f>IF(N366="nulová",J366,0)</f>
        <v>0</v>
      </c>
      <c r="BJ366" s="19" t="s">
        <v>40</v>
      </c>
      <c r="BK366" s="208">
        <f>ROUND(I366*H366,2)</f>
        <v>0</v>
      </c>
      <c r="BL366" s="19" t="s">
        <v>166</v>
      </c>
      <c r="BM366" s="207" t="s">
        <v>503</v>
      </c>
    </row>
    <row r="367" spans="1:65" s="2" customFormat="1" ht="38.4">
      <c r="A367" s="37"/>
      <c r="B367" s="38"/>
      <c r="C367" s="39"/>
      <c r="D367" s="209" t="s">
        <v>204</v>
      </c>
      <c r="E367" s="39"/>
      <c r="F367" s="210" t="s">
        <v>504</v>
      </c>
      <c r="G367" s="39"/>
      <c r="H367" s="39"/>
      <c r="I367" s="119"/>
      <c r="J367" s="39"/>
      <c r="K367" s="39"/>
      <c r="L367" s="42"/>
      <c r="M367" s="211"/>
      <c r="N367" s="212"/>
      <c r="O367" s="67"/>
      <c r="P367" s="67"/>
      <c r="Q367" s="67"/>
      <c r="R367" s="67"/>
      <c r="S367" s="67"/>
      <c r="T367" s="68"/>
      <c r="U367" s="37"/>
      <c r="V367" s="37"/>
      <c r="W367" s="37"/>
      <c r="X367" s="37"/>
      <c r="Y367" s="37"/>
      <c r="Z367" s="37"/>
      <c r="AA367" s="37"/>
      <c r="AB367" s="37"/>
      <c r="AC367" s="37"/>
      <c r="AD367" s="37"/>
      <c r="AE367" s="37"/>
      <c r="AT367" s="19" t="s">
        <v>204</v>
      </c>
      <c r="AU367" s="19" t="s">
        <v>90</v>
      </c>
    </row>
    <row r="368" spans="1:65" s="13" customFormat="1" ht="10.199999999999999">
      <c r="B368" s="213"/>
      <c r="C368" s="214"/>
      <c r="D368" s="209" t="s">
        <v>206</v>
      </c>
      <c r="E368" s="215" t="s">
        <v>32</v>
      </c>
      <c r="F368" s="216" t="s">
        <v>285</v>
      </c>
      <c r="G368" s="214"/>
      <c r="H368" s="215" t="s">
        <v>32</v>
      </c>
      <c r="I368" s="217"/>
      <c r="J368" s="214"/>
      <c r="K368" s="214"/>
      <c r="L368" s="218"/>
      <c r="M368" s="219"/>
      <c r="N368" s="220"/>
      <c r="O368" s="220"/>
      <c r="P368" s="220"/>
      <c r="Q368" s="220"/>
      <c r="R368" s="220"/>
      <c r="S368" s="220"/>
      <c r="T368" s="221"/>
      <c r="AT368" s="222" t="s">
        <v>206</v>
      </c>
      <c r="AU368" s="222" t="s">
        <v>90</v>
      </c>
      <c r="AV368" s="13" t="s">
        <v>40</v>
      </c>
      <c r="AW368" s="13" t="s">
        <v>38</v>
      </c>
      <c r="AX368" s="13" t="s">
        <v>81</v>
      </c>
      <c r="AY368" s="222" t="s">
        <v>197</v>
      </c>
    </row>
    <row r="369" spans="1:65" s="13" customFormat="1" ht="10.199999999999999">
      <c r="B369" s="213"/>
      <c r="C369" s="214"/>
      <c r="D369" s="209" t="s">
        <v>206</v>
      </c>
      <c r="E369" s="215" t="s">
        <v>32</v>
      </c>
      <c r="F369" s="216" t="s">
        <v>207</v>
      </c>
      <c r="G369" s="214"/>
      <c r="H369" s="215" t="s">
        <v>32</v>
      </c>
      <c r="I369" s="217"/>
      <c r="J369" s="214"/>
      <c r="K369" s="214"/>
      <c r="L369" s="218"/>
      <c r="M369" s="219"/>
      <c r="N369" s="220"/>
      <c r="O369" s="220"/>
      <c r="P369" s="220"/>
      <c r="Q369" s="220"/>
      <c r="R369" s="220"/>
      <c r="S369" s="220"/>
      <c r="T369" s="221"/>
      <c r="AT369" s="222" t="s">
        <v>206</v>
      </c>
      <c r="AU369" s="222" t="s">
        <v>90</v>
      </c>
      <c r="AV369" s="13" t="s">
        <v>40</v>
      </c>
      <c r="AW369" s="13" t="s">
        <v>38</v>
      </c>
      <c r="AX369" s="13" t="s">
        <v>81</v>
      </c>
      <c r="AY369" s="222" t="s">
        <v>197</v>
      </c>
    </row>
    <row r="370" spans="1:65" s="13" customFormat="1" ht="10.199999999999999">
      <c r="B370" s="213"/>
      <c r="C370" s="214"/>
      <c r="D370" s="209" t="s">
        <v>206</v>
      </c>
      <c r="E370" s="215" t="s">
        <v>32</v>
      </c>
      <c r="F370" s="216" t="s">
        <v>270</v>
      </c>
      <c r="G370" s="214"/>
      <c r="H370" s="215" t="s">
        <v>32</v>
      </c>
      <c r="I370" s="217"/>
      <c r="J370" s="214"/>
      <c r="K370" s="214"/>
      <c r="L370" s="218"/>
      <c r="M370" s="219"/>
      <c r="N370" s="220"/>
      <c r="O370" s="220"/>
      <c r="P370" s="220"/>
      <c r="Q370" s="220"/>
      <c r="R370" s="220"/>
      <c r="S370" s="220"/>
      <c r="T370" s="221"/>
      <c r="AT370" s="222" t="s">
        <v>206</v>
      </c>
      <c r="AU370" s="222" t="s">
        <v>90</v>
      </c>
      <c r="AV370" s="13" t="s">
        <v>40</v>
      </c>
      <c r="AW370" s="13" t="s">
        <v>38</v>
      </c>
      <c r="AX370" s="13" t="s">
        <v>81</v>
      </c>
      <c r="AY370" s="222" t="s">
        <v>197</v>
      </c>
    </row>
    <row r="371" spans="1:65" s="14" customFormat="1" ht="10.199999999999999">
      <c r="B371" s="223"/>
      <c r="C371" s="224"/>
      <c r="D371" s="209" t="s">
        <v>206</v>
      </c>
      <c r="E371" s="225" t="s">
        <v>32</v>
      </c>
      <c r="F371" s="226" t="s">
        <v>505</v>
      </c>
      <c r="G371" s="224"/>
      <c r="H371" s="227">
        <v>4.5839999999999996</v>
      </c>
      <c r="I371" s="228"/>
      <c r="J371" s="224"/>
      <c r="K371" s="224"/>
      <c r="L371" s="229"/>
      <c r="M371" s="230"/>
      <c r="N371" s="231"/>
      <c r="O371" s="231"/>
      <c r="P371" s="231"/>
      <c r="Q371" s="231"/>
      <c r="R371" s="231"/>
      <c r="S371" s="231"/>
      <c r="T371" s="232"/>
      <c r="AT371" s="233" t="s">
        <v>206</v>
      </c>
      <c r="AU371" s="233" t="s">
        <v>90</v>
      </c>
      <c r="AV371" s="14" t="s">
        <v>90</v>
      </c>
      <c r="AW371" s="14" t="s">
        <v>38</v>
      </c>
      <c r="AX371" s="14" t="s">
        <v>81</v>
      </c>
      <c r="AY371" s="233" t="s">
        <v>197</v>
      </c>
    </row>
    <row r="372" spans="1:65" s="15" customFormat="1" ht="10.199999999999999">
      <c r="B372" s="234"/>
      <c r="C372" s="235"/>
      <c r="D372" s="209" t="s">
        <v>206</v>
      </c>
      <c r="E372" s="236" t="s">
        <v>32</v>
      </c>
      <c r="F372" s="237" t="s">
        <v>209</v>
      </c>
      <c r="G372" s="235"/>
      <c r="H372" s="238">
        <v>4.5839999999999996</v>
      </c>
      <c r="I372" s="239"/>
      <c r="J372" s="235"/>
      <c r="K372" s="235"/>
      <c r="L372" s="240"/>
      <c r="M372" s="241"/>
      <c r="N372" s="242"/>
      <c r="O372" s="242"/>
      <c r="P372" s="242"/>
      <c r="Q372" s="242"/>
      <c r="R372" s="242"/>
      <c r="S372" s="242"/>
      <c r="T372" s="243"/>
      <c r="AT372" s="244" t="s">
        <v>206</v>
      </c>
      <c r="AU372" s="244" t="s">
        <v>90</v>
      </c>
      <c r="AV372" s="15" t="s">
        <v>166</v>
      </c>
      <c r="AW372" s="15" t="s">
        <v>38</v>
      </c>
      <c r="AX372" s="15" t="s">
        <v>40</v>
      </c>
      <c r="AY372" s="244" t="s">
        <v>197</v>
      </c>
    </row>
    <row r="373" spans="1:65" s="2" customFormat="1" ht="16.5" customHeight="1">
      <c r="A373" s="37"/>
      <c r="B373" s="38"/>
      <c r="C373" s="196" t="s">
        <v>506</v>
      </c>
      <c r="D373" s="196" t="s">
        <v>199</v>
      </c>
      <c r="E373" s="197" t="s">
        <v>507</v>
      </c>
      <c r="F373" s="198" t="s">
        <v>508</v>
      </c>
      <c r="G373" s="199" t="s">
        <v>112</v>
      </c>
      <c r="H373" s="200">
        <v>114.59</v>
      </c>
      <c r="I373" s="201"/>
      <c r="J373" s="202">
        <f>ROUND(I373*H373,2)</f>
        <v>0</v>
      </c>
      <c r="K373" s="198" t="s">
        <v>32</v>
      </c>
      <c r="L373" s="42"/>
      <c r="M373" s="203" t="s">
        <v>32</v>
      </c>
      <c r="N373" s="204" t="s">
        <v>52</v>
      </c>
      <c r="O373" s="67"/>
      <c r="P373" s="205">
        <f>O373*H373</f>
        <v>0</v>
      </c>
      <c r="Q373" s="205">
        <v>2.2440000000000001E-4</v>
      </c>
      <c r="R373" s="205">
        <f>Q373*H373</f>
        <v>2.5713996000000003E-2</v>
      </c>
      <c r="S373" s="205">
        <v>0</v>
      </c>
      <c r="T373" s="206">
        <f>S373*H373</f>
        <v>0</v>
      </c>
      <c r="U373" s="37"/>
      <c r="V373" s="37"/>
      <c r="W373" s="37"/>
      <c r="X373" s="37"/>
      <c r="Y373" s="37"/>
      <c r="Z373" s="37"/>
      <c r="AA373" s="37"/>
      <c r="AB373" s="37"/>
      <c r="AC373" s="37"/>
      <c r="AD373" s="37"/>
      <c r="AE373" s="37"/>
      <c r="AR373" s="207" t="s">
        <v>166</v>
      </c>
      <c r="AT373" s="207" t="s">
        <v>199</v>
      </c>
      <c r="AU373" s="207" t="s">
        <v>90</v>
      </c>
      <c r="AY373" s="19" t="s">
        <v>197</v>
      </c>
      <c r="BE373" s="208">
        <f>IF(N373="základní",J373,0)</f>
        <v>0</v>
      </c>
      <c r="BF373" s="208">
        <f>IF(N373="snížená",J373,0)</f>
        <v>0</v>
      </c>
      <c r="BG373" s="208">
        <f>IF(N373="zákl. přenesená",J373,0)</f>
        <v>0</v>
      </c>
      <c r="BH373" s="208">
        <f>IF(N373="sníž. přenesená",J373,0)</f>
        <v>0</v>
      </c>
      <c r="BI373" s="208">
        <f>IF(N373="nulová",J373,0)</f>
        <v>0</v>
      </c>
      <c r="BJ373" s="19" t="s">
        <v>40</v>
      </c>
      <c r="BK373" s="208">
        <f>ROUND(I373*H373,2)</f>
        <v>0</v>
      </c>
      <c r="BL373" s="19" t="s">
        <v>166</v>
      </c>
      <c r="BM373" s="207" t="s">
        <v>509</v>
      </c>
    </row>
    <row r="374" spans="1:65" s="2" customFormat="1" ht="48">
      <c r="A374" s="37"/>
      <c r="B374" s="38"/>
      <c r="C374" s="39"/>
      <c r="D374" s="209" t="s">
        <v>204</v>
      </c>
      <c r="E374" s="39"/>
      <c r="F374" s="210" t="s">
        <v>510</v>
      </c>
      <c r="G374" s="39"/>
      <c r="H374" s="39"/>
      <c r="I374" s="119"/>
      <c r="J374" s="39"/>
      <c r="K374" s="39"/>
      <c r="L374" s="42"/>
      <c r="M374" s="211"/>
      <c r="N374" s="212"/>
      <c r="O374" s="67"/>
      <c r="P374" s="67"/>
      <c r="Q374" s="67"/>
      <c r="R374" s="67"/>
      <c r="S374" s="67"/>
      <c r="T374" s="68"/>
      <c r="U374" s="37"/>
      <c r="V374" s="37"/>
      <c r="W374" s="37"/>
      <c r="X374" s="37"/>
      <c r="Y374" s="37"/>
      <c r="Z374" s="37"/>
      <c r="AA374" s="37"/>
      <c r="AB374" s="37"/>
      <c r="AC374" s="37"/>
      <c r="AD374" s="37"/>
      <c r="AE374" s="37"/>
      <c r="AT374" s="19" t="s">
        <v>204</v>
      </c>
      <c r="AU374" s="19" t="s">
        <v>90</v>
      </c>
    </row>
    <row r="375" spans="1:65" s="13" customFormat="1" ht="10.199999999999999">
      <c r="B375" s="213"/>
      <c r="C375" s="214"/>
      <c r="D375" s="209" t="s">
        <v>206</v>
      </c>
      <c r="E375" s="215" t="s">
        <v>32</v>
      </c>
      <c r="F375" s="216" t="s">
        <v>285</v>
      </c>
      <c r="G375" s="214"/>
      <c r="H375" s="215" t="s">
        <v>32</v>
      </c>
      <c r="I375" s="217"/>
      <c r="J375" s="214"/>
      <c r="K375" s="214"/>
      <c r="L375" s="218"/>
      <c r="M375" s="219"/>
      <c r="N375" s="220"/>
      <c r="O375" s="220"/>
      <c r="P375" s="220"/>
      <c r="Q375" s="220"/>
      <c r="R375" s="220"/>
      <c r="S375" s="220"/>
      <c r="T375" s="221"/>
      <c r="AT375" s="222" t="s">
        <v>206</v>
      </c>
      <c r="AU375" s="222" t="s">
        <v>90</v>
      </c>
      <c r="AV375" s="13" t="s">
        <v>40</v>
      </c>
      <c r="AW375" s="13" t="s">
        <v>38</v>
      </c>
      <c r="AX375" s="13" t="s">
        <v>81</v>
      </c>
      <c r="AY375" s="222" t="s">
        <v>197</v>
      </c>
    </row>
    <row r="376" spans="1:65" s="13" customFormat="1" ht="10.199999999999999">
      <c r="B376" s="213"/>
      <c r="C376" s="214"/>
      <c r="D376" s="209" t="s">
        <v>206</v>
      </c>
      <c r="E376" s="215" t="s">
        <v>32</v>
      </c>
      <c r="F376" s="216" t="s">
        <v>207</v>
      </c>
      <c r="G376" s="214"/>
      <c r="H376" s="215" t="s">
        <v>32</v>
      </c>
      <c r="I376" s="217"/>
      <c r="J376" s="214"/>
      <c r="K376" s="214"/>
      <c r="L376" s="218"/>
      <c r="M376" s="219"/>
      <c r="N376" s="220"/>
      <c r="O376" s="220"/>
      <c r="P376" s="220"/>
      <c r="Q376" s="220"/>
      <c r="R376" s="220"/>
      <c r="S376" s="220"/>
      <c r="T376" s="221"/>
      <c r="AT376" s="222" t="s">
        <v>206</v>
      </c>
      <c r="AU376" s="222" t="s">
        <v>90</v>
      </c>
      <c r="AV376" s="13" t="s">
        <v>40</v>
      </c>
      <c r="AW376" s="13" t="s">
        <v>38</v>
      </c>
      <c r="AX376" s="13" t="s">
        <v>81</v>
      </c>
      <c r="AY376" s="222" t="s">
        <v>197</v>
      </c>
    </row>
    <row r="377" spans="1:65" s="13" customFormat="1" ht="10.199999999999999">
      <c r="B377" s="213"/>
      <c r="C377" s="214"/>
      <c r="D377" s="209" t="s">
        <v>206</v>
      </c>
      <c r="E377" s="215" t="s">
        <v>32</v>
      </c>
      <c r="F377" s="216" t="s">
        <v>270</v>
      </c>
      <c r="G377" s="214"/>
      <c r="H377" s="215" t="s">
        <v>32</v>
      </c>
      <c r="I377" s="217"/>
      <c r="J377" s="214"/>
      <c r="K377" s="214"/>
      <c r="L377" s="218"/>
      <c r="M377" s="219"/>
      <c r="N377" s="220"/>
      <c r="O377" s="220"/>
      <c r="P377" s="220"/>
      <c r="Q377" s="220"/>
      <c r="R377" s="220"/>
      <c r="S377" s="220"/>
      <c r="T377" s="221"/>
      <c r="AT377" s="222" t="s">
        <v>206</v>
      </c>
      <c r="AU377" s="222" t="s">
        <v>90</v>
      </c>
      <c r="AV377" s="13" t="s">
        <v>40</v>
      </c>
      <c r="AW377" s="13" t="s">
        <v>38</v>
      </c>
      <c r="AX377" s="13" t="s">
        <v>81</v>
      </c>
      <c r="AY377" s="222" t="s">
        <v>197</v>
      </c>
    </row>
    <row r="378" spans="1:65" s="14" customFormat="1" ht="10.199999999999999">
      <c r="B378" s="223"/>
      <c r="C378" s="224"/>
      <c r="D378" s="209" t="s">
        <v>206</v>
      </c>
      <c r="E378" s="225" t="s">
        <v>32</v>
      </c>
      <c r="F378" s="226" t="s">
        <v>511</v>
      </c>
      <c r="G378" s="224"/>
      <c r="H378" s="227">
        <v>114.59</v>
      </c>
      <c r="I378" s="228"/>
      <c r="J378" s="224"/>
      <c r="K378" s="224"/>
      <c r="L378" s="229"/>
      <c r="M378" s="230"/>
      <c r="N378" s="231"/>
      <c r="O378" s="231"/>
      <c r="P378" s="231"/>
      <c r="Q378" s="231"/>
      <c r="R378" s="231"/>
      <c r="S378" s="231"/>
      <c r="T378" s="232"/>
      <c r="AT378" s="233" t="s">
        <v>206</v>
      </c>
      <c r="AU378" s="233" t="s">
        <v>90</v>
      </c>
      <c r="AV378" s="14" t="s">
        <v>90</v>
      </c>
      <c r="AW378" s="14" t="s">
        <v>38</v>
      </c>
      <c r="AX378" s="14" t="s">
        <v>81</v>
      </c>
      <c r="AY378" s="233" t="s">
        <v>197</v>
      </c>
    </row>
    <row r="379" spans="1:65" s="15" customFormat="1" ht="10.199999999999999">
      <c r="B379" s="234"/>
      <c r="C379" s="235"/>
      <c r="D379" s="209" t="s">
        <v>206</v>
      </c>
      <c r="E379" s="236" t="s">
        <v>32</v>
      </c>
      <c r="F379" s="237" t="s">
        <v>209</v>
      </c>
      <c r="G379" s="235"/>
      <c r="H379" s="238">
        <v>114.59</v>
      </c>
      <c r="I379" s="239"/>
      <c r="J379" s="235"/>
      <c r="K379" s="235"/>
      <c r="L379" s="240"/>
      <c r="M379" s="241"/>
      <c r="N379" s="242"/>
      <c r="O379" s="242"/>
      <c r="P379" s="242"/>
      <c r="Q379" s="242"/>
      <c r="R379" s="242"/>
      <c r="S379" s="242"/>
      <c r="T379" s="243"/>
      <c r="AT379" s="244" t="s">
        <v>206</v>
      </c>
      <c r="AU379" s="244" t="s">
        <v>90</v>
      </c>
      <c r="AV379" s="15" t="s">
        <v>166</v>
      </c>
      <c r="AW379" s="15" t="s">
        <v>38</v>
      </c>
      <c r="AX379" s="15" t="s">
        <v>40</v>
      </c>
      <c r="AY379" s="244" t="s">
        <v>197</v>
      </c>
    </row>
    <row r="380" spans="1:65" s="2" customFormat="1" ht="16.5" customHeight="1">
      <c r="A380" s="37"/>
      <c r="B380" s="38"/>
      <c r="C380" s="196" t="s">
        <v>512</v>
      </c>
      <c r="D380" s="196" t="s">
        <v>199</v>
      </c>
      <c r="E380" s="197" t="s">
        <v>513</v>
      </c>
      <c r="F380" s="198" t="s">
        <v>514</v>
      </c>
      <c r="G380" s="199" t="s">
        <v>112</v>
      </c>
      <c r="H380" s="200">
        <v>114.59</v>
      </c>
      <c r="I380" s="201"/>
      <c r="J380" s="202">
        <f>ROUND(I380*H380,2)</f>
        <v>0</v>
      </c>
      <c r="K380" s="198" t="s">
        <v>202</v>
      </c>
      <c r="L380" s="42"/>
      <c r="M380" s="203" t="s">
        <v>32</v>
      </c>
      <c r="N380" s="204" t="s">
        <v>52</v>
      </c>
      <c r="O380" s="67"/>
      <c r="P380" s="205">
        <f>O380*H380</f>
        <v>0</v>
      </c>
      <c r="Q380" s="205">
        <v>1.6000000000000001E-4</v>
      </c>
      <c r="R380" s="205">
        <f>Q380*H380</f>
        <v>1.8334400000000001E-2</v>
      </c>
      <c r="S380" s="205">
        <v>0</v>
      </c>
      <c r="T380" s="206">
        <f>S380*H380</f>
        <v>0</v>
      </c>
      <c r="U380" s="37"/>
      <c r="V380" s="37"/>
      <c r="W380" s="37"/>
      <c r="X380" s="37"/>
      <c r="Y380" s="37"/>
      <c r="Z380" s="37"/>
      <c r="AA380" s="37"/>
      <c r="AB380" s="37"/>
      <c r="AC380" s="37"/>
      <c r="AD380" s="37"/>
      <c r="AE380" s="37"/>
      <c r="AR380" s="207" t="s">
        <v>166</v>
      </c>
      <c r="AT380" s="207" t="s">
        <v>199</v>
      </c>
      <c r="AU380" s="207" t="s">
        <v>90</v>
      </c>
      <c r="AY380" s="19" t="s">
        <v>197</v>
      </c>
      <c r="BE380" s="208">
        <f>IF(N380="základní",J380,0)</f>
        <v>0</v>
      </c>
      <c r="BF380" s="208">
        <f>IF(N380="snížená",J380,0)</f>
        <v>0</v>
      </c>
      <c r="BG380" s="208">
        <f>IF(N380="zákl. přenesená",J380,0)</f>
        <v>0</v>
      </c>
      <c r="BH380" s="208">
        <f>IF(N380="sníž. přenesená",J380,0)</f>
        <v>0</v>
      </c>
      <c r="BI380" s="208">
        <f>IF(N380="nulová",J380,0)</f>
        <v>0</v>
      </c>
      <c r="BJ380" s="19" t="s">
        <v>40</v>
      </c>
      <c r="BK380" s="208">
        <f>ROUND(I380*H380,2)</f>
        <v>0</v>
      </c>
      <c r="BL380" s="19" t="s">
        <v>166</v>
      </c>
      <c r="BM380" s="207" t="s">
        <v>515</v>
      </c>
    </row>
    <row r="381" spans="1:65" s="2" customFormat="1" ht="38.4">
      <c r="A381" s="37"/>
      <c r="B381" s="38"/>
      <c r="C381" s="39"/>
      <c r="D381" s="209" t="s">
        <v>204</v>
      </c>
      <c r="E381" s="39"/>
      <c r="F381" s="210" t="s">
        <v>516</v>
      </c>
      <c r="G381" s="39"/>
      <c r="H381" s="39"/>
      <c r="I381" s="119"/>
      <c r="J381" s="39"/>
      <c r="K381" s="39"/>
      <c r="L381" s="42"/>
      <c r="M381" s="211"/>
      <c r="N381" s="212"/>
      <c r="O381" s="67"/>
      <c r="P381" s="67"/>
      <c r="Q381" s="67"/>
      <c r="R381" s="67"/>
      <c r="S381" s="67"/>
      <c r="T381" s="68"/>
      <c r="U381" s="37"/>
      <c r="V381" s="37"/>
      <c r="W381" s="37"/>
      <c r="X381" s="37"/>
      <c r="Y381" s="37"/>
      <c r="Z381" s="37"/>
      <c r="AA381" s="37"/>
      <c r="AB381" s="37"/>
      <c r="AC381" s="37"/>
      <c r="AD381" s="37"/>
      <c r="AE381" s="37"/>
      <c r="AT381" s="19" t="s">
        <v>204</v>
      </c>
      <c r="AU381" s="19" t="s">
        <v>90</v>
      </c>
    </row>
    <row r="382" spans="1:65" s="2" customFormat="1" ht="21.75" customHeight="1">
      <c r="A382" s="37"/>
      <c r="B382" s="38"/>
      <c r="C382" s="196" t="s">
        <v>517</v>
      </c>
      <c r="D382" s="196" t="s">
        <v>199</v>
      </c>
      <c r="E382" s="197" t="s">
        <v>518</v>
      </c>
      <c r="F382" s="198" t="s">
        <v>519</v>
      </c>
      <c r="G382" s="199" t="s">
        <v>127</v>
      </c>
      <c r="H382" s="200">
        <v>2002.94</v>
      </c>
      <c r="I382" s="201"/>
      <c r="J382" s="202">
        <f>ROUND(I382*H382,2)</f>
        <v>0</v>
      </c>
      <c r="K382" s="198" t="s">
        <v>202</v>
      </c>
      <c r="L382" s="42"/>
      <c r="M382" s="203" t="s">
        <v>32</v>
      </c>
      <c r="N382" s="204" t="s">
        <v>52</v>
      </c>
      <c r="O382" s="67"/>
      <c r="P382" s="205">
        <f>O382*H382</f>
        <v>0</v>
      </c>
      <c r="Q382" s="205">
        <v>0</v>
      </c>
      <c r="R382" s="205">
        <f>Q382*H382</f>
        <v>0</v>
      </c>
      <c r="S382" s="205">
        <v>0</v>
      </c>
      <c r="T382" s="206">
        <f>S382*H382</f>
        <v>0</v>
      </c>
      <c r="U382" s="37"/>
      <c r="V382" s="37"/>
      <c r="W382" s="37"/>
      <c r="X382" s="37"/>
      <c r="Y382" s="37"/>
      <c r="Z382" s="37"/>
      <c r="AA382" s="37"/>
      <c r="AB382" s="37"/>
      <c r="AC382" s="37"/>
      <c r="AD382" s="37"/>
      <c r="AE382" s="37"/>
      <c r="AR382" s="207" t="s">
        <v>166</v>
      </c>
      <c r="AT382" s="207" t="s">
        <v>199</v>
      </c>
      <c r="AU382" s="207" t="s">
        <v>90</v>
      </c>
      <c r="AY382" s="19" t="s">
        <v>197</v>
      </c>
      <c r="BE382" s="208">
        <f>IF(N382="základní",J382,0)</f>
        <v>0</v>
      </c>
      <c r="BF382" s="208">
        <f>IF(N382="snížená",J382,0)</f>
        <v>0</v>
      </c>
      <c r="BG382" s="208">
        <f>IF(N382="zákl. přenesená",J382,0)</f>
        <v>0</v>
      </c>
      <c r="BH382" s="208">
        <f>IF(N382="sníž. přenesená",J382,0)</f>
        <v>0</v>
      </c>
      <c r="BI382" s="208">
        <f>IF(N382="nulová",J382,0)</f>
        <v>0</v>
      </c>
      <c r="BJ382" s="19" t="s">
        <v>40</v>
      </c>
      <c r="BK382" s="208">
        <f>ROUND(I382*H382,2)</f>
        <v>0</v>
      </c>
      <c r="BL382" s="19" t="s">
        <v>166</v>
      </c>
      <c r="BM382" s="207" t="s">
        <v>520</v>
      </c>
    </row>
    <row r="383" spans="1:65" s="2" customFormat="1" ht="67.2">
      <c r="A383" s="37"/>
      <c r="B383" s="38"/>
      <c r="C383" s="39"/>
      <c r="D383" s="209" t="s">
        <v>204</v>
      </c>
      <c r="E383" s="39"/>
      <c r="F383" s="210" t="s">
        <v>521</v>
      </c>
      <c r="G383" s="39"/>
      <c r="H383" s="39"/>
      <c r="I383" s="119"/>
      <c r="J383" s="39"/>
      <c r="K383" s="39"/>
      <c r="L383" s="42"/>
      <c r="M383" s="211"/>
      <c r="N383" s="212"/>
      <c r="O383" s="67"/>
      <c r="P383" s="67"/>
      <c r="Q383" s="67"/>
      <c r="R383" s="67"/>
      <c r="S383" s="67"/>
      <c r="T383" s="68"/>
      <c r="U383" s="37"/>
      <c r="V383" s="37"/>
      <c r="W383" s="37"/>
      <c r="X383" s="37"/>
      <c r="Y383" s="37"/>
      <c r="Z383" s="37"/>
      <c r="AA383" s="37"/>
      <c r="AB383" s="37"/>
      <c r="AC383" s="37"/>
      <c r="AD383" s="37"/>
      <c r="AE383" s="37"/>
      <c r="AT383" s="19" t="s">
        <v>204</v>
      </c>
      <c r="AU383" s="19" t="s">
        <v>90</v>
      </c>
    </row>
    <row r="384" spans="1:65" s="13" customFormat="1" ht="10.199999999999999">
      <c r="B384" s="213"/>
      <c r="C384" s="214"/>
      <c r="D384" s="209" t="s">
        <v>206</v>
      </c>
      <c r="E384" s="215" t="s">
        <v>32</v>
      </c>
      <c r="F384" s="216" t="s">
        <v>268</v>
      </c>
      <c r="G384" s="214"/>
      <c r="H384" s="215" t="s">
        <v>32</v>
      </c>
      <c r="I384" s="217"/>
      <c r="J384" s="214"/>
      <c r="K384" s="214"/>
      <c r="L384" s="218"/>
      <c r="M384" s="219"/>
      <c r="N384" s="220"/>
      <c r="O384" s="220"/>
      <c r="P384" s="220"/>
      <c r="Q384" s="220"/>
      <c r="R384" s="220"/>
      <c r="S384" s="220"/>
      <c r="T384" s="221"/>
      <c r="AT384" s="222" t="s">
        <v>206</v>
      </c>
      <c r="AU384" s="222" t="s">
        <v>90</v>
      </c>
      <c r="AV384" s="13" t="s">
        <v>40</v>
      </c>
      <c r="AW384" s="13" t="s">
        <v>38</v>
      </c>
      <c r="AX384" s="13" t="s">
        <v>81</v>
      </c>
      <c r="AY384" s="222" t="s">
        <v>197</v>
      </c>
    </row>
    <row r="385" spans="1:65" s="13" customFormat="1" ht="10.199999999999999">
      <c r="B385" s="213"/>
      <c r="C385" s="214"/>
      <c r="D385" s="209" t="s">
        <v>206</v>
      </c>
      <c r="E385" s="215" t="s">
        <v>32</v>
      </c>
      <c r="F385" s="216" t="s">
        <v>207</v>
      </c>
      <c r="G385" s="214"/>
      <c r="H385" s="215" t="s">
        <v>32</v>
      </c>
      <c r="I385" s="217"/>
      <c r="J385" s="214"/>
      <c r="K385" s="214"/>
      <c r="L385" s="218"/>
      <c r="M385" s="219"/>
      <c r="N385" s="220"/>
      <c r="O385" s="220"/>
      <c r="P385" s="220"/>
      <c r="Q385" s="220"/>
      <c r="R385" s="220"/>
      <c r="S385" s="220"/>
      <c r="T385" s="221"/>
      <c r="AT385" s="222" t="s">
        <v>206</v>
      </c>
      <c r="AU385" s="222" t="s">
        <v>90</v>
      </c>
      <c r="AV385" s="13" t="s">
        <v>40</v>
      </c>
      <c r="AW385" s="13" t="s">
        <v>38</v>
      </c>
      <c r="AX385" s="13" t="s">
        <v>81</v>
      </c>
      <c r="AY385" s="222" t="s">
        <v>197</v>
      </c>
    </row>
    <row r="386" spans="1:65" s="13" customFormat="1" ht="10.199999999999999">
      <c r="B386" s="213"/>
      <c r="C386" s="214"/>
      <c r="D386" s="209" t="s">
        <v>206</v>
      </c>
      <c r="E386" s="215" t="s">
        <v>32</v>
      </c>
      <c r="F386" s="216" t="s">
        <v>270</v>
      </c>
      <c r="G386" s="214"/>
      <c r="H386" s="215" t="s">
        <v>32</v>
      </c>
      <c r="I386" s="217"/>
      <c r="J386" s="214"/>
      <c r="K386" s="214"/>
      <c r="L386" s="218"/>
      <c r="M386" s="219"/>
      <c r="N386" s="220"/>
      <c r="O386" s="220"/>
      <c r="P386" s="220"/>
      <c r="Q386" s="220"/>
      <c r="R386" s="220"/>
      <c r="S386" s="220"/>
      <c r="T386" s="221"/>
      <c r="AT386" s="222" t="s">
        <v>206</v>
      </c>
      <c r="AU386" s="222" t="s">
        <v>90</v>
      </c>
      <c r="AV386" s="13" t="s">
        <v>40</v>
      </c>
      <c r="AW386" s="13" t="s">
        <v>38</v>
      </c>
      <c r="AX386" s="13" t="s">
        <v>81</v>
      </c>
      <c r="AY386" s="222" t="s">
        <v>197</v>
      </c>
    </row>
    <row r="387" spans="1:65" s="14" customFormat="1" ht="10.199999999999999">
      <c r="B387" s="223"/>
      <c r="C387" s="224"/>
      <c r="D387" s="209" t="s">
        <v>206</v>
      </c>
      <c r="E387" s="225" t="s">
        <v>32</v>
      </c>
      <c r="F387" s="226" t="s">
        <v>431</v>
      </c>
      <c r="G387" s="224"/>
      <c r="H387" s="227">
        <v>759.7</v>
      </c>
      <c r="I387" s="228"/>
      <c r="J387" s="224"/>
      <c r="K387" s="224"/>
      <c r="L387" s="229"/>
      <c r="M387" s="230"/>
      <c r="N387" s="231"/>
      <c r="O387" s="231"/>
      <c r="P387" s="231"/>
      <c r="Q387" s="231"/>
      <c r="R387" s="231"/>
      <c r="S387" s="231"/>
      <c r="T387" s="232"/>
      <c r="AT387" s="233" t="s">
        <v>206</v>
      </c>
      <c r="AU387" s="233" t="s">
        <v>90</v>
      </c>
      <c r="AV387" s="14" t="s">
        <v>90</v>
      </c>
      <c r="AW387" s="14" t="s">
        <v>38</v>
      </c>
      <c r="AX387" s="14" t="s">
        <v>81</v>
      </c>
      <c r="AY387" s="233" t="s">
        <v>197</v>
      </c>
    </row>
    <row r="388" spans="1:65" s="14" customFormat="1" ht="10.199999999999999">
      <c r="B388" s="223"/>
      <c r="C388" s="224"/>
      <c r="D388" s="209" t="s">
        <v>206</v>
      </c>
      <c r="E388" s="225" t="s">
        <v>32</v>
      </c>
      <c r="F388" s="226" t="s">
        <v>432</v>
      </c>
      <c r="G388" s="224"/>
      <c r="H388" s="227">
        <v>241.77</v>
      </c>
      <c r="I388" s="228"/>
      <c r="J388" s="224"/>
      <c r="K388" s="224"/>
      <c r="L388" s="229"/>
      <c r="M388" s="230"/>
      <c r="N388" s="231"/>
      <c r="O388" s="231"/>
      <c r="P388" s="231"/>
      <c r="Q388" s="231"/>
      <c r="R388" s="231"/>
      <c r="S388" s="231"/>
      <c r="T388" s="232"/>
      <c r="AT388" s="233" t="s">
        <v>206</v>
      </c>
      <c r="AU388" s="233" t="s">
        <v>90</v>
      </c>
      <c r="AV388" s="14" t="s">
        <v>90</v>
      </c>
      <c r="AW388" s="14" t="s">
        <v>38</v>
      </c>
      <c r="AX388" s="14" t="s">
        <v>81</v>
      </c>
      <c r="AY388" s="233" t="s">
        <v>197</v>
      </c>
    </row>
    <row r="389" spans="1:65" s="16" customFormat="1" ht="10.199999999999999">
      <c r="B389" s="245"/>
      <c r="C389" s="246"/>
      <c r="D389" s="209" t="s">
        <v>206</v>
      </c>
      <c r="E389" s="247" t="s">
        <v>32</v>
      </c>
      <c r="F389" s="248" t="s">
        <v>433</v>
      </c>
      <c r="G389" s="246"/>
      <c r="H389" s="249">
        <v>1001.47</v>
      </c>
      <c r="I389" s="250"/>
      <c r="J389" s="246"/>
      <c r="K389" s="246"/>
      <c r="L389" s="251"/>
      <c r="M389" s="252"/>
      <c r="N389" s="253"/>
      <c r="O389" s="253"/>
      <c r="P389" s="253"/>
      <c r="Q389" s="253"/>
      <c r="R389" s="253"/>
      <c r="S389" s="253"/>
      <c r="T389" s="254"/>
      <c r="AT389" s="255" t="s">
        <v>206</v>
      </c>
      <c r="AU389" s="255" t="s">
        <v>90</v>
      </c>
      <c r="AV389" s="16" t="s">
        <v>114</v>
      </c>
      <c r="AW389" s="16" t="s">
        <v>38</v>
      </c>
      <c r="AX389" s="16" t="s">
        <v>81</v>
      </c>
      <c r="AY389" s="255" t="s">
        <v>197</v>
      </c>
    </row>
    <row r="390" spans="1:65" s="14" customFormat="1" ht="10.199999999999999">
      <c r="B390" s="223"/>
      <c r="C390" s="224"/>
      <c r="D390" s="209" t="s">
        <v>206</v>
      </c>
      <c r="E390" s="225" t="s">
        <v>32</v>
      </c>
      <c r="F390" s="226" t="s">
        <v>431</v>
      </c>
      <c r="G390" s="224"/>
      <c r="H390" s="227">
        <v>759.7</v>
      </c>
      <c r="I390" s="228"/>
      <c r="J390" s="224"/>
      <c r="K390" s="224"/>
      <c r="L390" s="229"/>
      <c r="M390" s="230"/>
      <c r="N390" s="231"/>
      <c r="O390" s="231"/>
      <c r="P390" s="231"/>
      <c r="Q390" s="231"/>
      <c r="R390" s="231"/>
      <c r="S390" s="231"/>
      <c r="T390" s="232"/>
      <c r="AT390" s="233" t="s">
        <v>206</v>
      </c>
      <c r="AU390" s="233" t="s">
        <v>90</v>
      </c>
      <c r="AV390" s="14" t="s">
        <v>90</v>
      </c>
      <c r="AW390" s="14" t="s">
        <v>38</v>
      </c>
      <c r="AX390" s="14" t="s">
        <v>81</v>
      </c>
      <c r="AY390" s="233" t="s">
        <v>197</v>
      </c>
    </row>
    <row r="391" spans="1:65" s="14" customFormat="1" ht="10.199999999999999">
      <c r="B391" s="223"/>
      <c r="C391" s="224"/>
      <c r="D391" s="209" t="s">
        <v>206</v>
      </c>
      <c r="E391" s="225" t="s">
        <v>32</v>
      </c>
      <c r="F391" s="226" t="s">
        <v>432</v>
      </c>
      <c r="G391" s="224"/>
      <c r="H391" s="227">
        <v>241.77</v>
      </c>
      <c r="I391" s="228"/>
      <c r="J391" s="224"/>
      <c r="K391" s="224"/>
      <c r="L391" s="229"/>
      <c r="M391" s="230"/>
      <c r="N391" s="231"/>
      <c r="O391" s="231"/>
      <c r="P391" s="231"/>
      <c r="Q391" s="231"/>
      <c r="R391" s="231"/>
      <c r="S391" s="231"/>
      <c r="T391" s="232"/>
      <c r="AT391" s="233" t="s">
        <v>206</v>
      </c>
      <c r="AU391" s="233" t="s">
        <v>90</v>
      </c>
      <c r="AV391" s="14" t="s">
        <v>90</v>
      </c>
      <c r="AW391" s="14" t="s">
        <v>38</v>
      </c>
      <c r="AX391" s="14" t="s">
        <v>81</v>
      </c>
      <c r="AY391" s="233" t="s">
        <v>197</v>
      </c>
    </row>
    <row r="392" spans="1:65" s="16" customFormat="1" ht="10.199999999999999">
      <c r="B392" s="245"/>
      <c r="C392" s="246"/>
      <c r="D392" s="209" t="s">
        <v>206</v>
      </c>
      <c r="E392" s="247" t="s">
        <v>32</v>
      </c>
      <c r="F392" s="248" t="s">
        <v>434</v>
      </c>
      <c r="G392" s="246"/>
      <c r="H392" s="249">
        <v>1001.47</v>
      </c>
      <c r="I392" s="250"/>
      <c r="J392" s="246"/>
      <c r="K392" s="246"/>
      <c r="L392" s="251"/>
      <c r="M392" s="252"/>
      <c r="N392" s="253"/>
      <c r="O392" s="253"/>
      <c r="P392" s="253"/>
      <c r="Q392" s="253"/>
      <c r="R392" s="253"/>
      <c r="S392" s="253"/>
      <c r="T392" s="254"/>
      <c r="AT392" s="255" t="s">
        <v>206</v>
      </c>
      <c r="AU392" s="255" t="s">
        <v>90</v>
      </c>
      <c r="AV392" s="16" t="s">
        <v>114</v>
      </c>
      <c r="AW392" s="16" t="s">
        <v>38</v>
      </c>
      <c r="AX392" s="16" t="s">
        <v>81</v>
      </c>
      <c r="AY392" s="255" t="s">
        <v>197</v>
      </c>
    </row>
    <row r="393" spans="1:65" s="15" customFormat="1" ht="10.199999999999999">
      <c r="B393" s="234"/>
      <c r="C393" s="235"/>
      <c r="D393" s="209" t="s">
        <v>206</v>
      </c>
      <c r="E393" s="236" t="s">
        <v>32</v>
      </c>
      <c r="F393" s="237" t="s">
        <v>209</v>
      </c>
      <c r="G393" s="235"/>
      <c r="H393" s="238">
        <v>2002.94</v>
      </c>
      <c r="I393" s="239"/>
      <c r="J393" s="235"/>
      <c r="K393" s="235"/>
      <c r="L393" s="240"/>
      <c r="M393" s="241"/>
      <c r="N393" s="242"/>
      <c r="O393" s="242"/>
      <c r="P393" s="242"/>
      <c r="Q393" s="242"/>
      <c r="R393" s="242"/>
      <c r="S393" s="242"/>
      <c r="T393" s="243"/>
      <c r="AT393" s="244" t="s">
        <v>206</v>
      </c>
      <c r="AU393" s="244" t="s">
        <v>90</v>
      </c>
      <c r="AV393" s="15" t="s">
        <v>166</v>
      </c>
      <c r="AW393" s="15" t="s">
        <v>38</v>
      </c>
      <c r="AX393" s="15" t="s">
        <v>40</v>
      </c>
      <c r="AY393" s="244" t="s">
        <v>197</v>
      </c>
    </row>
    <row r="394" spans="1:65" s="12" customFormat="1" ht="22.8" customHeight="1">
      <c r="B394" s="180"/>
      <c r="C394" s="181"/>
      <c r="D394" s="182" t="s">
        <v>80</v>
      </c>
      <c r="E394" s="194" t="s">
        <v>114</v>
      </c>
      <c r="F394" s="194" t="s">
        <v>522</v>
      </c>
      <c r="G394" s="181"/>
      <c r="H394" s="181"/>
      <c r="I394" s="184"/>
      <c r="J394" s="195">
        <f>BK394</f>
        <v>0</v>
      </c>
      <c r="K394" s="181"/>
      <c r="L394" s="186"/>
      <c r="M394" s="187"/>
      <c r="N394" s="188"/>
      <c r="O394" s="188"/>
      <c r="P394" s="189">
        <f>SUM(P395:P401)</f>
        <v>0</v>
      </c>
      <c r="Q394" s="188"/>
      <c r="R394" s="189">
        <f>SUM(R395:R401)</f>
        <v>0</v>
      </c>
      <c r="S394" s="188"/>
      <c r="T394" s="190">
        <f>SUM(T395:T401)</f>
        <v>0</v>
      </c>
      <c r="AR394" s="191" t="s">
        <v>40</v>
      </c>
      <c r="AT394" s="192" t="s">
        <v>80</v>
      </c>
      <c r="AU394" s="192" t="s">
        <v>40</v>
      </c>
      <c r="AY394" s="191" t="s">
        <v>197</v>
      </c>
      <c r="BK394" s="193">
        <f>SUM(BK395:BK401)</f>
        <v>0</v>
      </c>
    </row>
    <row r="395" spans="1:65" s="2" customFormat="1" ht="16.5" customHeight="1">
      <c r="A395" s="37"/>
      <c r="B395" s="38"/>
      <c r="C395" s="196" t="s">
        <v>523</v>
      </c>
      <c r="D395" s="196" t="s">
        <v>199</v>
      </c>
      <c r="E395" s="197" t="s">
        <v>524</v>
      </c>
      <c r="F395" s="198" t="s">
        <v>525</v>
      </c>
      <c r="G395" s="199" t="s">
        <v>112</v>
      </c>
      <c r="H395" s="200">
        <v>11.41</v>
      </c>
      <c r="I395" s="201"/>
      <c r="J395" s="202">
        <f>ROUND(I395*H395,2)</f>
        <v>0</v>
      </c>
      <c r="K395" s="198" t="s">
        <v>202</v>
      </c>
      <c r="L395" s="42"/>
      <c r="M395" s="203" t="s">
        <v>32</v>
      </c>
      <c r="N395" s="204" t="s">
        <v>52</v>
      </c>
      <c r="O395" s="67"/>
      <c r="P395" s="205">
        <f>O395*H395</f>
        <v>0</v>
      </c>
      <c r="Q395" s="205">
        <v>0</v>
      </c>
      <c r="R395" s="205">
        <f>Q395*H395</f>
        <v>0</v>
      </c>
      <c r="S395" s="205">
        <v>0</v>
      </c>
      <c r="T395" s="206">
        <f>S395*H395</f>
        <v>0</v>
      </c>
      <c r="U395" s="37"/>
      <c r="V395" s="37"/>
      <c r="W395" s="37"/>
      <c r="X395" s="37"/>
      <c r="Y395" s="37"/>
      <c r="Z395" s="37"/>
      <c r="AA395" s="37"/>
      <c r="AB395" s="37"/>
      <c r="AC395" s="37"/>
      <c r="AD395" s="37"/>
      <c r="AE395" s="37"/>
      <c r="AR395" s="207" t="s">
        <v>166</v>
      </c>
      <c r="AT395" s="207" t="s">
        <v>199</v>
      </c>
      <c r="AU395" s="207" t="s">
        <v>90</v>
      </c>
      <c r="AY395" s="19" t="s">
        <v>197</v>
      </c>
      <c r="BE395" s="208">
        <f>IF(N395="základní",J395,0)</f>
        <v>0</v>
      </c>
      <c r="BF395" s="208">
        <f>IF(N395="snížená",J395,0)</f>
        <v>0</v>
      </c>
      <c r="BG395" s="208">
        <f>IF(N395="zákl. přenesená",J395,0)</f>
        <v>0</v>
      </c>
      <c r="BH395" s="208">
        <f>IF(N395="sníž. přenesená",J395,0)</f>
        <v>0</v>
      </c>
      <c r="BI395" s="208">
        <f>IF(N395="nulová",J395,0)</f>
        <v>0</v>
      </c>
      <c r="BJ395" s="19" t="s">
        <v>40</v>
      </c>
      <c r="BK395" s="208">
        <f>ROUND(I395*H395,2)</f>
        <v>0</v>
      </c>
      <c r="BL395" s="19" t="s">
        <v>166</v>
      </c>
      <c r="BM395" s="207" t="s">
        <v>526</v>
      </c>
    </row>
    <row r="396" spans="1:65" s="2" customFormat="1" ht="28.8">
      <c r="A396" s="37"/>
      <c r="B396" s="38"/>
      <c r="C396" s="39"/>
      <c r="D396" s="209" t="s">
        <v>204</v>
      </c>
      <c r="E396" s="39"/>
      <c r="F396" s="210" t="s">
        <v>527</v>
      </c>
      <c r="G396" s="39"/>
      <c r="H396" s="39"/>
      <c r="I396" s="119"/>
      <c r="J396" s="39"/>
      <c r="K396" s="39"/>
      <c r="L396" s="42"/>
      <c r="M396" s="211"/>
      <c r="N396" s="212"/>
      <c r="O396" s="67"/>
      <c r="P396" s="67"/>
      <c r="Q396" s="67"/>
      <c r="R396" s="67"/>
      <c r="S396" s="67"/>
      <c r="T396" s="68"/>
      <c r="U396" s="37"/>
      <c r="V396" s="37"/>
      <c r="W396" s="37"/>
      <c r="X396" s="37"/>
      <c r="Y396" s="37"/>
      <c r="Z396" s="37"/>
      <c r="AA396" s="37"/>
      <c r="AB396" s="37"/>
      <c r="AC396" s="37"/>
      <c r="AD396" s="37"/>
      <c r="AE396" s="37"/>
      <c r="AT396" s="19" t="s">
        <v>204</v>
      </c>
      <c r="AU396" s="19" t="s">
        <v>90</v>
      </c>
    </row>
    <row r="397" spans="1:65" s="13" customFormat="1" ht="10.199999999999999">
      <c r="B397" s="213"/>
      <c r="C397" s="214"/>
      <c r="D397" s="209" t="s">
        <v>206</v>
      </c>
      <c r="E397" s="215" t="s">
        <v>32</v>
      </c>
      <c r="F397" s="216" t="s">
        <v>285</v>
      </c>
      <c r="G397" s="214"/>
      <c r="H397" s="215" t="s">
        <v>32</v>
      </c>
      <c r="I397" s="217"/>
      <c r="J397" s="214"/>
      <c r="K397" s="214"/>
      <c r="L397" s="218"/>
      <c r="M397" s="219"/>
      <c r="N397" s="220"/>
      <c r="O397" s="220"/>
      <c r="P397" s="220"/>
      <c r="Q397" s="220"/>
      <c r="R397" s="220"/>
      <c r="S397" s="220"/>
      <c r="T397" s="221"/>
      <c r="AT397" s="222" t="s">
        <v>206</v>
      </c>
      <c r="AU397" s="222" t="s">
        <v>90</v>
      </c>
      <c r="AV397" s="13" t="s">
        <v>40</v>
      </c>
      <c r="AW397" s="13" t="s">
        <v>38</v>
      </c>
      <c r="AX397" s="13" t="s">
        <v>81</v>
      </c>
      <c r="AY397" s="222" t="s">
        <v>197</v>
      </c>
    </row>
    <row r="398" spans="1:65" s="13" customFormat="1" ht="10.199999999999999">
      <c r="B398" s="213"/>
      <c r="C398" s="214"/>
      <c r="D398" s="209" t="s">
        <v>206</v>
      </c>
      <c r="E398" s="215" t="s">
        <v>32</v>
      </c>
      <c r="F398" s="216" t="s">
        <v>207</v>
      </c>
      <c r="G398" s="214"/>
      <c r="H398" s="215" t="s">
        <v>32</v>
      </c>
      <c r="I398" s="217"/>
      <c r="J398" s="214"/>
      <c r="K398" s="214"/>
      <c r="L398" s="218"/>
      <c r="M398" s="219"/>
      <c r="N398" s="220"/>
      <c r="O398" s="220"/>
      <c r="P398" s="220"/>
      <c r="Q398" s="220"/>
      <c r="R398" s="220"/>
      <c r="S398" s="220"/>
      <c r="T398" s="221"/>
      <c r="AT398" s="222" t="s">
        <v>206</v>
      </c>
      <c r="AU398" s="222" t="s">
        <v>90</v>
      </c>
      <c r="AV398" s="13" t="s">
        <v>40</v>
      </c>
      <c r="AW398" s="13" t="s">
        <v>38</v>
      </c>
      <c r="AX398" s="13" t="s">
        <v>81</v>
      </c>
      <c r="AY398" s="222" t="s">
        <v>197</v>
      </c>
    </row>
    <row r="399" spans="1:65" s="13" customFormat="1" ht="10.199999999999999">
      <c r="B399" s="213"/>
      <c r="C399" s="214"/>
      <c r="D399" s="209" t="s">
        <v>206</v>
      </c>
      <c r="E399" s="215" t="s">
        <v>32</v>
      </c>
      <c r="F399" s="216" t="s">
        <v>270</v>
      </c>
      <c r="G399" s="214"/>
      <c r="H399" s="215" t="s">
        <v>32</v>
      </c>
      <c r="I399" s="217"/>
      <c r="J399" s="214"/>
      <c r="K399" s="214"/>
      <c r="L399" s="218"/>
      <c r="M399" s="219"/>
      <c r="N399" s="220"/>
      <c r="O399" s="220"/>
      <c r="P399" s="220"/>
      <c r="Q399" s="220"/>
      <c r="R399" s="220"/>
      <c r="S399" s="220"/>
      <c r="T399" s="221"/>
      <c r="AT399" s="222" t="s">
        <v>206</v>
      </c>
      <c r="AU399" s="222" t="s">
        <v>90</v>
      </c>
      <c r="AV399" s="13" t="s">
        <v>40</v>
      </c>
      <c r="AW399" s="13" t="s">
        <v>38</v>
      </c>
      <c r="AX399" s="13" t="s">
        <v>81</v>
      </c>
      <c r="AY399" s="222" t="s">
        <v>197</v>
      </c>
    </row>
    <row r="400" spans="1:65" s="14" customFormat="1" ht="10.199999999999999">
      <c r="B400" s="223"/>
      <c r="C400" s="224"/>
      <c r="D400" s="209" t="s">
        <v>206</v>
      </c>
      <c r="E400" s="225" t="s">
        <v>32</v>
      </c>
      <c r="F400" s="226" t="s">
        <v>528</v>
      </c>
      <c r="G400" s="224"/>
      <c r="H400" s="227">
        <v>11.41</v>
      </c>
      <c r="I400" s="228"/>
      <c r="J400" s="224"/>
      <c r="K400" s="224"/>
      <c r="L400" s="229"/>
      <c r="M400" s="230"/>
      <c r="N400" s="231"/>
      <c r="O400" s="231"/>
      <c r="P400" s="231"/>
      <c r="Q400" s="231"/>
      <c r="R400" s="231"/>
      <c r="S400" s="231"/>
      <c r="T400" s="232"/>
      <c r="AT400" s="233" t="s">
        <v>206</v>
      </c>
      <c r="AU400" s="233" t="s">
        <v>90</v>
      </c>
      <c r="AV400" s="14" t="s">
        <v>90</v>
      </c>
      <c r="AW400" s="14" t="s">
        <v>38</v>
      </c>
      <c r="AX400" s="14" t="s">
        <v>81</v>
      </c>
      <c r="AY400" s="233" t="s">
        <v>197</v>
      </c>
    </row>
    <row r="401" spans="1:65" s="15" customFormat="1" ht="10.199999999999999">
      <c r="B401" s="234"/>
      <c r="C401" s="235"/>
      <c r="D401" s="209" t="s">
        <v>206</v>
      </c>
      <c r="E401" s="236" t="s">
        <v>32</v>
      </c>
      <c r="F401" s="237" t="s">
        <v>209</v>
      </c>
      <c r="G401" s="235"/>
      <c r="H401" s="238">
        <v>11.41</v>
      </c>
      <c r="I401" s="239"/>
      <c r="J401" s="235"/>
      <c r="K401" s="235"/>
      <c r="L401" s="240"/>
      <c r="M401" s="241"/>
      <c r="N401" s="242"/>
      <c r="O401" s="242"/>
      <c r="P401" s="242"/>
      <c r="Q401" s="242"/>
      <c r="R401" s="242"/>
      <c r="S401" s="242"/>
      <c r="T401" s="243"/>
      <c r="AT401" s="244" t="s">
        <v>206</v>
      </c>
      <c r="AU401" s="244" t="s">
        <v>90</v>
      </c>
      <c r="AV401" s="15" t="s">
        <v>166</v>
      </c>
      <c r="AW401" s="15" t="s">
        <v>38</v>
      </c>
      <c r="AX401" s="15" t="s">
        <v>40</v>
      </c>
      <c r="AY401" s="244" t="s">
        <v>197</v>
      </c>
    </row>
    <row r="402" spans="1:65" s="12" customFormat="1" ht="22.8" customHeight="1">
      <c r="B402" s="180"/>
      <c r="C402" s="181"/>
      <c r="D402" s="182" t="s">
        <v>80</v>
      </c>
      <c r="E402" s="194" t="s">
        <v>166</v>
      </c>
      <c r="F402" s="194" t="s">
        <v>529</v>
      </c>
      <c r="G402" s="181"/>
      <c r="H402" s="181"/>
      <c r="I402" s="184"/>
      <c r="J402" s="195">
        <f>BK402</f>
        <v>0</v>
      </c>
      <c r="K402" s="181"/>
      <c r="L402" s="186"/>
      <c r="M402" s="187"/>
      <c r="N402" s="188"/>
      <c r="O402" s="188"/>
      <c r="P402" s="189">
        <f>SUM(P403:P409)</f>
        <v>0</v>
      </c>
      <c r="Q402" s="188"/>
      <c r="R402" s="189">
        <f>SUM(R403:R409)</f>
        <v>0</v>
      </c>
      <c r="S402" s="188"/>
      <c r="T402" s="190">
        <f>SUM(T403:T409)</f>
        <v>0</v>
      </c>
      <c r="AR402" s="191" t="s">
        <v>40</v>
      </c>
      <c r="AT402" s="192" t="s">
        <v>80</v>
      </c>
      <c r="AU402" s="192" t="s">
        <v>40</v>
      </c>
      <c r="AY402" s="191" t="s">
        <v>197</v>
      </c>
      <c r="BK402" s="193">
        <f>SUM(BK403:BK409)</f>
        <v>0</v>
      </c>
    </row>
    <row r="403" spans="1:65" s="2" customFormat="1" ht="16.5" customHeight="1">
      <c r="A403" s="37"/>
      <c r="B403" s="38"/>
      <c r="C403" s="196" t="s">
        <v>530</v>
      </c>
      <c r="D403" s="196" t="s">
        <v>199</v>
      </c>
      <c r="E403" s="197" t="s">
        <v>531</v>
      </c>
      <c r="F403" s="198" t="s">
        <v>532</v>
      </c>
      <c r="G403" s="199" t="s">
        <v>259</v>
      </c>
      <c r="H403" s="200">
        <v>1.141</v>
      </c>
      <c r="I403" s="201"/>
      <c r="J403" s="202">
        <f>ROUND(I403*H403,2)</f>
        <v>0</v>
      </c>
      <c r="K403" s="198" t="s">
        <v>202</v>
      </c>
      <c r="L403" s="42"/>
      <c r="M403" s="203" t="s">
        <v>32</v>
      </c>
      <c r="N403" s="204" t="s">
        <v>52</v>
      </c>
      <c r="O403" s="67"/>
      <c r="P403" s="205">
        <f>O403*H403</f>
        <v>0</v>
      </c>
      <c r="Q403" s="205">
        <v>0</v>
      </c>
      <c r="R403" s="205">
        <f>Q403*H403</f>
        <v>0</v>
      </c>
      <c r="S403" s="205">
        <v>0</v>
      </c>
      <c r="T403" s="206">
        <f>S403*H403</f>
        <v>0</v>
      </c>
      <c r="U403" s="37"/>
      <c r="V403" s="37"/>
      <c r="W403" s="37"/>
      <c r="X403" s="37"/>
      <c r="Y403" s="37"/>
      <c r="Z403" s="37"/>
      <c r="AA403" s="37"/>
      <c r="AB403" s="37"/>
      <c r="AC403" s="37"/>
      <c r="AD403" s="37"/>
      <c r="AE403" s="37"/>
      <c r="AR403" s="207" t="s">
        <v>166</v>
      </c>
      <c r="AT403" s="207" t="s">
        <v>199</v>
      </c>
      <c r="AU403" s="207" t="s">
        <v>90</v>
      </c>
      <c r="AY403" s="19" t="s">
        <v>197</v>
      </c>
      <c r="BE403" s="208">
        <f>IF(N403="základní",J403,0)</f>
        <v>0</v>
      </c>
      <c r="BF403" s="208">
        <f>IF(N403="snížená",J403,0)</f>
        <v>0</v>
      </c>
      <c r="BG403" s="208">
        <f>IF(N403="zákl. přenesená",J403,0)</f>
        <v>0</v>
      </c>
      <c r="BH403" s="208">
        <f>IF(N403="sníž. přenesená",J403,0)</f>
        <v>0</v>
      </c>
      <c r="BI403" s="208">
        <f>IF(N403="nulová",J403,0)</f>
        <v>0</v>
      </c>
      <c r="BJ403" s="19" t="s">
        <v>40</v>
      </c>
      <c r="BK403" s="208">
        <f>ROUND(I403*H403,2)</f>
        <v>0</v>
      </c>
      <c r="BL403" s="19" t="s">
        <v>166</v>
      </c>
      <c r="BM403" s="207" t="s">
        <v>533</v>
      </c>
    </row>
    <row r="404" spans="1:65" s="2" customFormat="1" ht="38.4">
      <c r="A404" s="37"/>
      <c r="B404" s="38"/>
      <c r="C404" s="39"/>
      <c r="D404" s="209" t="s">
        <v>204</v>
      </c>
      <c r="E404" s="39"/>
      <c r="F404" s="210" t="s">
        <v>534</v>
      </c>
      <c r="G404" s="39"/>
      <c r="H404" s="39"/>
      <c r="I404" s="119"/>
      <c r="J404" s="39"/>
      <c r="K404" s="39"/>
      <c r="L404" s="42"/>
      <c r="M404" s="211"/>
      <c r="N404" s="212"/>
      <c r="O404" s="67"/>
      <c r="P404" s="67"/>
      <c r="Q404" s="67"/>
      <c r="R404" s="67"/>
      <c r="S404" s="67"/>
      <c r="T404" s="68"/>
      <c r="U404" s="37"/>
      <c r="V404" s="37"/>
      <c r="W404" s="37"/>
      <c r="X404" s="37"/>
      <c r="Y404" s="37"/>
      <c r="Z404" s="37"/>
      <c r="AA404" s="37"/>
      <c r="AB404" s="37"/>
      <c r="AC404" s="37"/>
      <c r="AD404" s="37"/>
      <c r="AE404" s="37"/>
      <c r="AT404" s="19" t="s">
        <v>204</v>
      </c>
      <c r="AU404" s="19" t="s">
        <v>90</v>
      </c>
    </row>
    <row r="405" spans="1:65" s="13" customFormat="1" ht="10.199999999999999">
      <c r="B405" s="213"/>
      <c r="C405" s="214"/>
      <c r="D405" s="209" t="s">
        <v>206</v>
      </c>
      <c r="E405" s="215" t="s">
        <v>32</v>
      </c>
      <c r="F405" s="216" t="s">
        <v>285</v>
      </c>
      <c r="G405" s="214"/>
      <c r="H405" s="215" t="s">
        <v>32</v>
      </c>
      <c r="I405" s="217"/>
      <c r="J405" s="214"/>
      <c r="K405" s="214"/>
      <c r="L405" s="218"/>
      <c r="M405" s="219"/>
      <c r="N405" s="220"/>
      <c r="O405" s="220"/>
      <c r="P405" s="220"/>
      <c r="Q405" s="220"/>
      <c r="R405" s="220"/>
      <c r="S405" s="220"/>
      <c r="T405" s="221"/>
      <c r="AT405" s="222" t="s">
        <v>206</v>
      </c>
      <c r="AU405" s="222" t="s">
        <v>90</v>
      </c>
      <c r="AV405" s="13" t="s">
        <v>40</v>
      </c>
      <c r="AW405" s="13" t="s">
        <v>38</v>
      </c>
      <c r="AX405" s="13" t="s">
        <v>81</v>
      </c>
      <c r="AY405" s="222" t="s">
        <v>197</v>
      </c>
    </row>
    <row r="406" spans="1:65" s="13" customFormat="1" ht="10.199999999999999">
      <c r="B406" s="213"/>
      <c r="C406" s="214"/>
      <c r="D406" s="209" t="s">
        <v>206</v>
      </c>
      <c r="E406" s="215" t="s">
        <v>32</v>
      </c>
      <c r="F406" s="216" t="s">
        <v>207</v>
      </c>
      <c r="G406" s="214"/>
      <c r="H406" s="215" t="s">
        <v>32</v>
      </c>
      <c r="I406" s="217"/>
      <c r="J406" s="214"/>
      <c r="K406" s="214"/>
      <c r="L406" s="218"/>
      <c r="M406" s="219"/>
      <c r="N406" s="220"/>
      <c r="O406" s="220"/>
      <c r="P406" s="220"/>
      <c r="Q406" s="220"/>
      <c r="R406" s="220"/>
      <c r="S406" s="220"/>
      <c r="T406" s="221"/>
      <c r="AT406" s="222" t="s">
        <v>206</v>
      </c>
      <c r="AU406" s="222" t="s">
        <v>90</v>
      </c>
      <c r="AV406" s="13" t="s">
        <v>40</v>
      </c>
      <c r="AW406" s="13" t="s">
        <v>38</v>
      </c>
      <c r="AX406" s="13" t="s">
        <v>81</v>
      </c>
      <c r="AY406" s="222" t="s">
        <v>197</v>
      </c>
    </row>
    <row r="407" spans="1:65" s="13" customFormat="1" ht="10.199999999999999">
      <c r="B407" s="213"/>
      <c r="C407" s="214"/>
      <c r="D407" s="209" t="s">
        <v>206</v>
      </c>
      <c r="E407" s="215" t="s">
        <v>32</v>
      </c>
      <c r="F407" s="216" t="s">
        <v>270</v>
      </c>
      <c r="G407" s="214"/>
      <c r="H407" s="215" t="s">
        <v>32</v>
      </c>
      <c r="I407" s="217"/>
      <c r="J407" s="214"/>
      <c r="K407" s="214"/>
      <c r="L407" s="218"/>
      <c r="M407" s="219"/>
      <c r="N407" s="220"/>
      <c r="O407" s="220"/>
      <c r="P407" s="220"/>
      <c r="Q407" s="220"/>
      <c r="R407" s="220"/>
      <c r="S407" s="220"/>
      <c r="T407" s="221"/>
      <c r="AT407" s="222" t="s">
        <v>206</v>
      </c>
      <c r="AU407" s="222" t="s">
        <v>90</v>
      </c>
      <c r="AV407" s="13" t="s">
        <v>40</v>
      </c>
      <c r="AW407" s="13" t="s">
        <v>38</v>
      </c>
      <c r="AX407" s="13" t="s">
        <v>81</v>
      </c>
      <c r="AY407" s="222" t="s">
        <v>197</v>
      </c>
    </row>
    <row r="408" spans="1:65" s="14" customFormat="1" ht="10.199999999999999">
      <c r="B408" s="223"/>
      <c r="C408" s="224"/>
      <c r="D408" s="209" t="s">
        <v>206</v>
      </c>
      <c r="E408" s="225" t="s">
        <v>32</v>
      </c>
      <c r="F408" s="226" t="s">
        <v>535</v>
      </c>
      <c r="G408" s="224"/>
      <c r="H408" s="227">
        <v>1.141</v>
      </c>
      <c r="I408" s="228"/>
      <c r="J408" s="224"/>
      <c r="K408" s="224"/>
      <c r="L408" s="229"/>
      <c r="M408" s="230"/>
      <c r="N408" s="231"/>
      <c r="O408" s="231"/>
      <c r="P408" s="231"/>
      <c r="Q408" s="231"/>
      <c r="R408" s="231"/>
      <c r="S408" s="231"/>
      <c r="T408" s="232"/>
      <c r="AT408" s="233" t="s">
        <v>206</v>
      </c>
      <c r="AU408" s="233" t="s">
        <v>90</v>
      </c>
      <c r="AV408" s="14" t="s">
        <v>90</v>
      </c>
      <c r="AW408" s="14" t="s">
        <v>38</v>
      </c>
      <c r="AX408" s="14" t="s">
        <v>81</v>
      </c>
      <c r="AY408" s="233" t="s">
        <v>197</v>
      </c>
    </row>
    <row r="409" spans="1:65" s="15" customFormat="1" ht="10.199999999999999">
      <c r="B409" s="234"/>
      <c r="C409" s="235"/>
      <c r="D409" s="209" t="s">
        <v>206</v>
      </c>
      <c r="E409" s="236" t="s">
        <v>32</v>
      </c>
      <c r="F409" s="237" t="s">
        <v>209</v>
      </c>
      <c r="G409" s="235"/>
      <c r="H409" s="238">
        <v>1.141</v>
      </c>
      <c r="I409" s="239"/>
      <c r="J409" s="235"/>
      <c r="K409" s="235"/>
      <c r="L409" s="240"/>
      <c r="M409" s="241"/>
      <c r="N409" s="242"/>
      <c r="O409" s="242"/>
      <c r="P409" s="242"/>
      <c r="Q409" s="242"/>
      <c r="R409" s="242"/>
      <c r="S409" s="242"/>
      <c r="T409" s="243"/>
      <c r="AT409" s="244" t="s">
        <v>206</v>
      </c>
      <c r="AU409" s="244" t="s">
        <v>90</v>
      </c>
      <c r="AV409" s="15" t="s">
        <v>166</v>
      </c>
      <c r="AW409" s="15" t="s">
        <v>38</v>
      </c>
      <c r="AX409" s="15" t="s">
        <v>40</v>
      </c>
      <c r="AY409" s="244" t="s">
        <v>197</v>
      </c>
    </row>
    <row r="410" spans="1:65" s="12" customFormat="1" ht="22.8" customHeight="1">
      <c r="B410" s="180"/>
      <c r="C410" s="181"/>
      <c r="D410" s="182" t="s">
        <v>80</v>
      </c>
      <c r="E410" s="194" t="s">
        <v>225</v>
      </c>
      <c r="F410" s="194" t="s">
        <v>536</v>
      </c>
      <c r="G410" s="181"/>
      <c r="H410" s="181"/>
      <c r="I410" s="184"/>
      <c r="J410" s="195">
        <f>BK410</f>
        <v>0</v>
      </c>
      <c r="K410" s="181"/>
      <c r="L410" s="186"/>
      <c r="M410" s="187"/>
      <c r="N410" s="188"/>
      <c r="O410" s="188"/>
      <c r="P410" s="189">
        <f>SUM(P411:P545)</f>
        <v>0</v>
      </c>
      <c r="Q410" s="188"/>
      <c r="R410" s="189">
        <f>SUM(R411:R545)</f>
        <v>99.521226999999982</v>
      </c>
      <c r="S410" s="188"/>
      <c r="T410" s="190">
        <f>SUM(T411:T545)</f>
        <v>0</v>
      </c>
      <c r="AR410" s="191" t="s">
        <v>40</v>
      </c>
      <c r="AT410" s="192" t="s">
        <v>80</v>
      </c>
      <c r="AU410" s="192" t="s">
        <v>40</v>
      </c>
      <c r="AY410" s="191" t="s">
        <v>197</v>
      </c>
      <c r="BK410" s="193">
        <f>SUM(BK411:BK545)</f>
        <v>0</v>
      </c>
    </row>
    <row r="411" spans="1:65" s="2" customFormat="1" ht="16.5" customHeight="1">
      <c r="A411" s="37"/>
      <c r="B411" s="38"/>
      <c r="C411" s="196" t="s">
        <v>537</v>
      </c>
      <c r="D411" s="196" t="s">
        <v>199</v>
      </c>
      <c r="E411" s="197" t="s">
        <v>538</v>
      </c>
      <c r="F411" s="198" t="s">
        <v>539</v>
      </c>
      <c r="G411" s="199" t="s">
        <v>127</v>
      </c>
      <c r="H411" s="200">
        <v>65.540000000000006</v>
      </c>
      <c r="I411" s="201"/>
      <c r="J411" s="202">
        <f>ROUND(I411*H411,2)</f>
        <v>0</v>
      </c>
      <c r="K411" s="198" t="s">
        <v>202</v>
      </c>
      <c r="L411" s="42"/>
      <c r="M411" s="203" t="s">
        <v>32</v>
      </c>
      <c r="N411" s="204" t="s">
        <v>52</v>
      </c>
      <c r="O411" s="67"/>
      <c r="P411" s="205">
        <f>O411*H411</f>
        <v>0</v>
      </c>
      <c r="Q411" s="205">
        <v>0</v>
      </c>
      <c r="R411" s="205">
        <f>Q411*H411</f>
        <v>0</v>
      </c>
      <c r="S411" s="205">
        <v>0</v>
      </c>
      <c r="T411" s="206">
        <f>S411*H411</f>
        <v>0</v>
      </c>
      <c r="U411" s="37"/>
      <c r="V411" s="37"/>
      <c r="W411" s="37"/>
      <c r="X411" s="37"/>
      <c r="Y411" s="37"/>
      <c r="Z411" s="37"/>
      <c r="AA411" s="37"/>
      <c r="AB411" s="37"/>
      <c r="AC411" s="37"/>
      <c r="AD411" s="37"/>
      <c r="AE411" s="37"/>
      <c r="AR411" s="207" t="s">
        <v>166</v>
      </c>
      <c r="AT411" s="207" t="s">
        <v>199</v>
      </c>
      <c r="AU411" s="207" t="s">
        <v>90</v>
      </c>
      <c r="AY411" s="19" t="s">
        <v>197</v>
      </c>
      <c r="BE411" s="208">
        <f>IF(N411="základní",J411,0)</f>
        <v>0</v>
      </c>
      <c r="BF411" s="208">
        <f>IF(N411="snížená",J411,0)</f>
        <v>0</v>
      </c>
      <c r="BG411" s="208">
        <f>IF(N411="zákl. přenesená",J411,0)</f>
        <v>0</v>
      </c>
      <c r="BH411" s="208">
        <f>IF(N411="sníž. přenesená",J411,0)</f>
        <v>0</v>
      </c>
      <c r="BI411" s="208">
        <f>IF(N411="nulová",J411,0)</f>
        <v>0</v>
      </c>
      <c r="BJ411" s="19" t="s">
        <v>40</v>
      </c>
      <c r="BK411" s="208">
        <f>ROUND(I411*H411,2)</f>
        <v>0</v>
      </c>
      <c r="BL411" s="19" t="s">
        <v>166</v>
      </c>
      <c r="BM411" s="207" t="s">
        <v>540</v>
      </c>
    </row>
    <row r="412" spans="1:65" s="13" customFormat="1" ht="10.199999999999999">
      <c r="B412" s="213"/>
      <c r="C412" s="214"/>
      <c r="D412" s="209" t="s">
        <v>206</v>
      </c>
      <c r="E412" s="215" t="s">
        <v>32</v>
      </c>
      <c r="F412" s="216" t="s">
        <v>269</v>
      </c>
      <c r="G412" s="214"/>
      <c r="H412" s="215" t="s">
        <v>32</v>
      </c>
      <c r="I412" s="217"/>
      <c r="J412" s="214"/>
      <c r="K412" s="214"/>
      <c r="L412" s="218"/>
      <c r="M412" s="219"/>
      <c r="N412" s="220"/>
      <c r="O412" s="220"/>
      <c r="P412" s="220"/>
      <c r="Q412" s="220"/>
      <c r="R412" s="220"/>
      <c r="S412" s="220"/>
      <c r="T412" s="221"/>
      <c r="AT412" s="222" t="s">
        <v>206</v>
      </c>
      <c r="AU412" s="222" t="s">
        <v>90</v>
      </c>
      <c r="AV412" s="13" t="s">
        <v>40</v>
      </c>
      <c r="AW412" s="13" t="s">
        <v>38</v>
      </c>
      <c r="AX412" s="13" t="s">
        <v>81</v>
      </c>
      <c r="AY412" s="222" t="s">
        <v>197</v>
      </c>
    </row>
    <row r="413" spans="1:65" s="13" customFormat="1" ht="10.199999999999999">
      <c r="B413" s="213"/>
      <c r="C413" s="214"/>
      <c r="D413" s="209" t="s">
        <v>206</v>
      </c>
      <c r="E413" s="215" t="s">
        <v>32</v>
      </c>
      <c r="F413" s="216" t="s">
        <v>207</v>
      </c>
      <c r="G413" s="214"/>
      <c r="H413" s="215" t="s">
        <v>32</v>
      </c>
      <c r="I413" s="217"/>
      <c r="J413" s="214"/>
      <c r="K413" s="214"/>
      <c r="L413" s="218"/>
      <c r="M413" s="219"/>
      <c r="N413" s="220"/>
      <c r="O413" s="220"/>
      <c r="P413" s="220"/>
      <c r="Q413" s="220"/>
      <c r="R413" s="220"/>
      <c r="S413" s="220"/>
      <c r="T413" s="221"/>
      <c r="AT413" s="222" t="s">
        <v>206</v>
      </c>
      <c r="AU413" s="222" t="s">
        <v>90</v>
      </c>
      <c r="AV413" s="13" t="s">
        <v>40</v>
      </c>
      <c r="AW413" s="13" t="s">
        <v>38</v>
      </c>
      <c r="AX413" s="13" t="s">
        <v>81</v>
      </c>
      <c r="AY413" s="222" t="s">
        <v>197</v>
      </c>
    </row>
    <row r="414" spans="1:65" s="13" customFormat="1" ht="10.199999999999999">
      <c r="B414" s="213"/>
      <c r="C414" s="214"/>
      <c r="D414" s="209" t="s">
        <v>206</v>
      </c>
      <c r="E414" s="215" t="s">
        <v>32</v>
      </c>
      <c r="F414" s="216" t="s">
        <v>270</v>
      </c>
      <c r="G414" s="214"/>
      <c r="H414" s="215" t="s">
        <v>32</v>
      </c>
      <c r="I414" s="217"/>
      <c r="J414" s="214"/>
      <c r="K414" s="214"/>
      <c r="L414" s="218"/>
      <c r="M414" s="219"/>
      <c r="N414" s="220"/>
      <c r="O414" s="220"/>
      <c r="P414" s="220"/>
      <c r="Q414" s="220"/>
      <c r="R414" s="220"/>
      <c r="S414" s="220"/>
      <c r="T414" s="221"/>
      <c r="AT414" s="222" t="s">
        <v>206</v>
      </c>
      <c r="AU414" s="222" t="s">
        <v>90</v>
      </c>
      <c r="AV414" s="13" t="s">
        <v>40</v>
      </c>
      <c r="AW414" s="13" t="s">
        <v>38</v>
      </c>
      <c r="AX414" s="13" t="s">
        <v>81</v>
      </c>
      <c r="AY414" s="222" t="s">
        <v>197</v>
      </c>
    </row>
    <row r="415" spans="1:65" s="14" customFormat="1" ht="10.199999999999999">
      <c r="B415" s="223"/>
      <c r="C415" s="224"/>
      <c r="D415" s="209" t="s">
        <v>206</v>
      </c>
      <c r="E415" s="225" t="s">
        <v>32</v>
      </c>
      <c r="F415" s="226" t="s">
        <v>541</v>
      </c>
      <c r="G415" s="224"/>
      <c r="H415" s="227">
        <v>60.66</v>
      </c>
      <c r="I415" s="228"/>
      <c r="J415" s="224"/>
      <c r="K415" s="224"/>
      <c r="L415" s="229"/>
      <c r="M415" s="230"/>
      <c r="N415" s="231"/>
      <c r="O415" s="231"/>
      <c r="P415" s="231"/>
      <c r="Q415" s="231"/>
      <c r="R415" s="231"/>
      <c r="S415" s="231"/>
      <c r="T415" s="232"/>
      <c r="AT415" s="233" t="s">
        <v>206</v>
      </c>
      <c r="AU415" s="233" t="s">
        <v>90</v>
      </c>
      <c r="AV415" s="14" t="s">
        <v>90</v>
      </c>
      <c r="AW415" s="14" t="s">
        <v>38</v>
      </c>
      <c r="AX415" s="14" t="s">
        <v>81</v>
      </c>
      <c r="AY415" s="233" t="s">
        <v>197</v>
      </c>
    </row>
    <row r="416" spans="1:65" s="14" customFormat="1" ht="10.199999999999999">
      <c r="B416" s="223"/>
      <c r="C416" s="224"/>
      <c r="D416" s="209" t="s">
        <v>206</v>
      </c>
      <c r="E416" s="225" t="s">
        <v>32</v>
      </c>
      <c r="F416" s="226" t="s">
        <v>542</v>
      </c>
      <c r="G416" s="224"/>
      <c r="H416" s="227">
        <v>2.0299999999999998</v>
      </c>
      <c r="I416" s="228"/>
      <c r="J416" s="224"/>
      <c r="K416" s="224"/>
      <c r="L416" s="229"/>
      <c r="M416" s="230"/>
      <c r="N416" s="231"/>
      <c r="O416" s="231"/>
      <c r="P416" s="231"/>
      <c r="Q416" s="231"/>
      <c r="R416" s="231"/>
      <c r="S416" s="231"/>
      <c r="T416" s="232"/>
      <c r="AT416" s="233" t="s">
        <v>206</v>
      </c>
      <c r="AU416" s="233" t="s">
        <v>90</v>
      </c>
      <c r="AV416" s="14" t="s">
        <v>90</v>
      </c>
      <c r="AW416" s="14" t="s">
        <v>38</v>
      </c>
      <c r="AX416" s="14" t="s">
        <v>81</v>
      </c>
      <c r="AY416" s="233" t="s">
        <v>197</v>
      </c>
    </row>
    <row r="417" spans="1:65" s="14" customFormat="1" ht="10.199999999999999">
      <c r="B417" s="223"/>
      <c r="C417" s="224"/>
      <c r="D417" s="209" t="s">
        <v>206</v>
      </c>
      <c r="E417" s="225" t="s">
        <v>32</v>
      </c>
      <c r="F417" s="226" t="s">
        <v>543</v>
      </c>
      <c r="G417" s="224"/>
      <c r="H417" s="227">
        <v>2.85</v>
      </c>
      <c r="I417" s="228"/>
      <c r="J417" s="224"/>
      <c r="K417" s="224"/>
      <c r="L417" s="229"/>
      <c r="M417" s="230"/>
      <c r="N417" s="231"/>
      <c r="O417" s="231"/>
      <c r="P417" s="231"/>
      <c r="Q417" s="231"/>
      <c r="R417" s="231"/>
      <c r="S417" s="231"/>
      <c r="T417" s="232"/>
      <c r="AT417" s="233" t="s">
        <v>206</v>
      </c>
      <c r="AU417" s="233" t="s">
        <v>90</v>
      </c>
      <c r="AV417" s="14" t="s">
        <v>90</v>
      </c>
      <c r="AW417" s="14" t="s">
        <v>38</v>
      </c>
      <c r="AX417" s="14" t="s">
        <v>81</v>
      </c>
      <c r="AY417" s="233" t="s">
        <v>197</v>
      </c>
    </row>
    <row r="418" spans="1:65" s="16" customFormat="1" ht="10.199999999999999">
      <c r="B418" s="245"/>
      <c r="C418" s="246"/>
      <c r="D418" s="209" t="s">
        <v>206</v>
      </c>
      <c r="E418" s="247" t="s">
        <v>32</v>
      </c>
      <c r="F418" s="248" t="s">
        <v>544</v>
      </c>
      <c r="G418" s="246"/>
      <c r="H418" s="249">
        <v>65.540000000000006</v>
      </c>
      <c r="I418" s="250"/>
      <c r="J418" s="246"/>
      <c r="K418" s="246"/>
      <c r="L418" s="251"/>
      <c r="M418" s="252"/>
      <c r="N418" s="253"/>
      <c r="O418" s="253"/>
      <c r="P418" s="253"/>
      <c r="Q418" s="253"/>
      <c r="R418" s="253"/>
      <c r="S418" s="253"/>
      <c r="T418" s="254"/>
      <c r="AT418" s="255" t="s">
        <v>206</v>
      </c>
      <c r="AU418" s="255" t="s">
        <v>90</v>
      </c>
      <c r="AV418" s="16" t="s">
        <v>114</v>
      </c>
      <c r="AW418" s="16" t="s">
        <v>38</v>
      </c>
      <c r="AX418" s="16" t="s">
        <v>81</v>
      </c>
      <c r="AY418" s="255" t="s">
        <v>197</v>
      </c>
    </row>
    <row r="419" spans="1:65" s="15" customFormat="1" ht="10.199999999999999">
      <c r="B419" s="234"/>
      <c r="C419" s="235"/>
      <c r="D419" s="209" t="s">
        <v>206</v>
      </c>
      <c r="E419" s="236" t="s">
        <v>32</v>
      </c>
      <c r="F419" s="237" t="s">
        <v>209</v>
      </c>
      <c r="G419" s="235"/>
      <c r="H419" s="238">
        <v>65.540000000000006</v>
      </c>
      <c r="I419" s="239"/>
      <c r="J419" s="235"/>
      <c r="K419" s="235"/>
      <c r="L419" s="240"/>
      <c r="M419" s="241"/>
      <c r="N419" s="242"/>
      <c r="O419" s="242"/>
      <c r="P419" s="242"/>
      <c r="Q419" s="242"/>
      <c r="R419" s="242"/>
      <c r="S419" s="242"/>
      <c r="T419" s="243"/>
      <c r="AT419" s="244" t="s">
        <v>206</v>
      </c>
      <c r="AU419" s="244" t="s">
        <v>90</v>
      </c>
      <c r="AV419" s="15" t="s">
        <v>166</v>
      </c>
      <c r="AW419" s="15" t="s">
        <v>38</v>
      </c>
      <c r="AX419" s="15" t="s">
        <v>40</v>
      </c>
      <c r="AY419" s="244" t="s">
        <v>197</v>
      </c>
    </row>
    <row r="420" spans="1:65" s="2" customFormat="1" ht="16.5" customHeight="1">
      <c r="A420" s="37"/>
      <c r="B420" s="38"/>
      <c r="C420" s="196" t="s">
        <v>545</v>
      </c>
      <c r="D420" s="196" t="s">
        <v>199</v>
      </c>
      <c r="E420" s="197" t="s">
        <v>546</v>
      </c>
      <c r="F420" s="198" t="s">
        <v>547</v>
      </c>
      <c r="G420" s="199" t="s">
        <v>127</v>
      </c>
      <c r="H420" s="200">
        <v>62.5</v>
      </c>
      <c r="I420" s="201"/>
      <c r="J420" s="202">
        <f>ROUND(I420*H420,2)</f>
        <v>0</v>
      </c>
      <c r="K420" s="198" t="s">
        <v>202</v>
      </c>
      <c r="L420" s="42"/>
      <c r="M420" s="203" t="s">
        <v>32</v>
      </c>
      <c r="N420" s="204" t="s">
        <v>52</v>
      </c>
      <c r="O420" s="67"/>
      <c r="P420" s="205">
        <f>O420*H420</f>
        <v>0</v>
      </c>
      <c r="Q420" s="205">
        <v>0</v>
      </c>
      <c r="R420" s="205">
        <f>Q420*H420</f>
        <v>0</v>
      </c>
      <c r="S420" s="205">
        <v>0</v>
      </c>
      <c r="T420" s="206">
        <f>S420*H420</f>
        <v>0</v>
      </c>
      <c r="U420" s="37"/>
      <c r="V420" s="37"/>
      <c r="W420" s="37"/>
      <c r="X420" s="37"/>
      <c r="Y420" s="37"/>
      <c r="Z420" s="37"/>
      <c r="AA420" s="37"/>
      <c r="AB420" s="37"/>
      <c r="AC420" s="37"/>
      <c r="AD420" s="37"/>
      <c r="AE420" s="37"/>
      <c r="AR420" s="207" t="s">
        <v>166</v>
      </c>
      <c r="AT420" s="207" t="s">
        <v>199</v>
      </c>
      <c r="AU420" s="207" t="s">
        <v>90</v>
      </c>
      <c r="AY420" s="19" t="s">
        <v>197</v>
      </c>
      <c r="BE420" s="208">
        <f>IF(N420="základní",J420,0)</f>
        <v>0</v>
      </c>
      <c r="BF420" s="208">
        <f>IF(N420="snížená",J420,0)</f>
        <v>0</v>
      </c>
      <c r="BG420" s="208">
        <f>IF(N420="zákl. přenesená",J420,0)</f>
        <v>0</v>
      </c>
      <c r="BH420" s="208">
        <f>IF(N420="sníž. přenesená",J420,0)</f>
        <v>0</v>
      </c>
      <c r="BI420" s="208">
        <f>IF(N420="nulová",J420,0)</f>
        <v>0</v>
      </c>
      <c r="BJ420" s="19" t="s">
        <v>40</v>
      </c>
      <c r="BK420" s="208">
        <f>ROUND(I420*H420,2)</f>
        <v>0</v>
      </c>
      <c r="BL420" s="19" t="s">
        <v>166</v>
      </c>
      <c r="BM420" s="207" t="s">
        <v>548</v>
      </c>
    </row>
    <row r="421" spans="1:65" s="13" customFormat="1" ht="10.199999999999999">
      <c r="B421" s="213"/>
      <c r="C421" s="214"/>
      <c r="D421" s="209" t="s">
        <v>206</v>
      </c>
      <c r="E421" s="215" t="s">
        <v>32</v>
      </c>
      <c r="F421" s="216" t="s">
        <v>269</v>
      </c>
      <c r="G421" s="214"/>
      <c r="H421" s="215" t="s">
        <v>32</v>
      </c>
      <c r="I421" s="217"/>
      <c r="J421" s="214"/>
      <c r="K421" s="214"/>
      <c r="L421" s="218"/>
      <c r="M421" s="219"/>
      <c r="N421" s="220"/>
      <c r="O421" s="220"/>
      <c r="P421" s="220"/>
      <c r="Q421" s="220"/>
      <c r="R421" s="220"/>
      <c r="S421" s="220"/>
      <c r="T421" s="221"/>
      <c r="AT421" s="222" t="s">
        <v>206</v>
      </c>
      <c r="AU421" s="222" t="s">
        <v>90</v>
      </c>
      <c r="AV421" s="13" t="s">
        <v>40</v>
      </c>
      <c r="AW421" s="13" t="s">
        <v>38</v>
      </c>
      <c r="AX421" s="13" t="s">
        <v>81</v>
      </c>
      <c r="AY421" s="222" t="s">
        <v>197</v>
      </c>
    </row>
    <row r="422" spans="1:65" s="13" customFormat="1" ht="10.199999999999999">
      <c r="B422" s="213"/>
      <c r="C422" s="214"/>
      <c r="D422" s="209" t="s">
        <v>206</v>
      </c>
      <c r="E422" s="215" t="s">
        <v>32</v>
      </c>
      <c r="F422" s="216" t="s">
        <v>207</v>
      </c>
      <c r="G422" s="214"/>
      <c r="H422" s="215" t="s">
        <v>32</v>
      </c>
      <c r="I422" s="217"/>
      <c r="J422" s="214"/>
      <c r="K422" s="214"/>
      <c r="L422" s="218"/>
      <c r="M422" s="219"/>
      <c r="N422" s="220"/>
      <c r="O422" s="220"/>
      <c r="P422" s="220"/>
      <c r="Q422" s="220"/>
      <c r="R422" s="220"/>
      <c r="S422" s="220"/>
      <c r="T422" s="221"/>
      <c r="AT422" s="222" t="s">
        <v>206</v>
      </c>
      <c r="AU422" s="222" t="s">
        <v>90</v>
      </c>
      <c r="AV422" s="13" t="s">
        <v>40</v>
      </c>
      <c r="AW422" s="13" t="s">
        <v>38</v>
      </c>
      <c r="AX422" s="13" t="s">
        <v>81</v>
      </c>
      <c r="AY422" s="222" t="s">
        <v>197</v>
      </c>
    </row>
    <row r="423" spans="1:65" s="13" customFormat="1" ht="10.199999999999999">
      <c r="B423" s="213"/>
      <c r="C423" s="214"/>
      <c r="D423" s="209" t="s">
        <v>206</v>
      </c>
      <c r="E423" s="215" t="s">
        <v>32</v>
      </c>
      <c r="F423" s="216" t="s">
        <v>270</v>
      </c>
      <c r="G423" s="214"/>
      <c r="H423" s="215" t="s">
        <v>32</v>
      </c>
      <c r="I423" s="217"/>
      <c r="J423" s="214"/>
      <c r="K423" s="214"/>
      <c r="L423" s="218"/>
      <c r="M423" s="219"/>
      <c r="N423" s="220"/>
      <c r="O423" s="220"/>
      <c r="P423" s="220"/>
      <c r="Q423" s="220"/>
      <c r="R423" s="220"/>
      <c r="S423" s="220"/>
      <c r="T423" s="221"/>
      <c r="AT423" s="222" t="s">
        <v>206</v>
      </c>
      <c r="AU423" s="222" t="s">
        <v>90</v>
      </c>
      <c r="AV423" s="13" t="s">
        <v>40</v>
      </c>
      <c r="AW423" s="13" t="s">
        <v>38</v>
      </c>
      <c r="AX423" s="13" t="s">
        <v>81</v>
      </c>
      <c r="AY423" s="222" t="s">
        <v>197</v>
      </c>
    </row>
    <row r="424" spans="1:65" s="14" customFormat="1" ht="10.199999999999999">
      <c r="B424" s="223"/>
      <c r="C424" s="224"/>
      <c r="D424" s="209" t="s">
        <v>206</v>
      </c>
      <c r="E424" s="225" t="s">
        <v>32</v>
      </c>
      <c r="F424" s="226" t="s">
        <v>149</v>
      </c>
      <c r="G424" s="224"/>
      <c r="H424" s="227">
        <v>62.5</v>
      </c>
      <c r="I424" s="228"/>
      <c r="J424" s="224"/>
      <c r="K424" s="224"/>
      <c r="L424" s="229"/>
      <c r="M424" s="230"/>
      <c r="N424" s="231"/>
      <c r="O424" s="231"/>
      <c r="P424" s="231"/>
      <c r="Q424" s="231"/>
      <c r="R424" s="231"/>
      <c r="S424" s="231"/>
      <c r="T424" s="232"/>
      <c r="AT424" s="233" t="s">
        <v>206</v>
      </c>
      <c r="AU424" s="233" t="s">
        <v>90</v>
      </c>
      <c r="AV424" s="14" t="s">
        <v>90</v>
      </c>
      <c r="AW424" s="14" t="s">
        <v>38</v>
      </c>
      <c r="AX424" s="14" t="s">
        <v>81</v>
      </c>
      <c r="AY424" s="233" t="s">
        <v>197</v>
      </c>
    </row>
    <row r="425" spans="1:65" s="16" customFormat="1" ht="10.199999999999999">
      <c r="B425" s="245"/>
      <c r="C425" s="246"/>
      <c r="D425" s="209" t="s">
        <v>206</v>
      </c>
      <c r="E425" s="247" t="s">
        <v>32</v>
      </c>
      <c r="F425" s="248" t="s">
        <v>549</v>
      </c>
      <c r="G425" s="246"/>
      <c r="H425" s="249">
        <v>62.5</v>
      </c>
      <c r="I425" s="250"/>
      <c r="J425" s="246"/>
      <c r="K425" s="246"/>
      <c r="L425" s="251"/>
      <c r="M425" s="252"/>
      <c r="N425" s="253"/>
      <c r="O425" s="253"/>
      <c r="P425" s="253"/>
      <c r="Q425" s="253"/>
      <c r="R425" s="253"/>
      <c r="S425" s="253"/>
      <c r="T425" s="254"/>
      <c r="AT425" s="255" t="s">
        <v>206</v>
      </c>
      <c r="AU425" s="255" t="s">
        <v>90</v>
      </c>
      <c r="AV425" s="16" t="s">
        <v>114</v>
      </c>
      <c r="AW425" s="16" t="s">
        <v>38</v>
      </c>
      <c r="AX425" s="16" t="s">
        <v>81</v>
      </c>
      <c r="AY425" s="255" t="s">
        <v>197</v>
      </c>
    </row>
    <row r="426" spans="1:65" s="15" customFormat="1" ht="10.199999999999999">
      <c r="B426" s="234"/>
      <c r="C426" s="235"/>
      <c r="D426" s="209" t="s">
        <v>206</v>
      </c>
      <c r="E426" s="236" t="s">
        <v>32</v>
      </c>
      <c r="F426" s="237" t="s">
        <v>209</v>
      </c>
      <c r="G426" s="235"/>
      <c r="H426" s="238">
        <v>62.5</v>
      </c>
      <c r="I426" s="239"/>
      <c r="J426" s="235"/>
      <c r="K426" s="235"/>
      <c r="L426" s="240"/>
      <c r="M426" s="241"/>
      <c r="N426" s="242"/>
      <c r="O426" s="242"/>
      <c r="P426" s="242"/>
      <c r="Q426" s="242"/>
      <c r="R426" s="242"/>
      <c r="S426" s="242"/>
      <c r="T426" s="243"/>
      <c r="AT426" s="244" t="s">
        <v>206</v>
      </c>
      <c r="AU426" s="244" t="s">
        <v>90</v>
      </c>
      <c r="AV426" s="15" t="s">
        <v>166</v>
      </c>
      <c r="AW426" s="15" t="s">
        <v>38</v>
      </c>
      <c r="AX426" s="15" t="s">
        <v>40</v>
      </c>
      <c r="AY426" s="244" t="s">
        <v>197</v>
      </c>
    </row>
    <row r="427" spans="1:65" s="2" customFormat="1" ht="16.5" customHeight="1">
      <c r="A427" s="37"/>
      <c r="B427" s="38"/>
      <c r="C427" s="196" t="s">
        <v>550</v>
      </c>
      <c r="D427" s="196" t="s">
        <v>199</v>
      </c>
      <c r="E427" s="197" t="s">
        <v>551</v>
      </c>
      <c r="F427" s="198" t="s">
        <v>552</v>
      </c>
      <c r="G427" s="199" t="s">
        <v>127</v>
      </c>
      <c r="H427" s="200">
        <v>111.14</v>
      </c>
      <c r="I427" s="201"/>
      <c r="J427" s="202">
        <f>ROUND(I427*H427,2)</f>
        <v>0</v>
      </c>
      <c r="K427" s="198" t="s">
        <v>202</v>
      </c>
      <c r="L427" s="42"/>
      <c r="M427" s="203" t="s">
        <v>32</v>
      </c>
      <c r="N427" s="204" t="s">
        <v>52</v>
      </c>
      <c r="O427" s="67"/>
      <c r="P427" s="205">
        <f>O427*H427</f>
        <v>0</v>
      </c>
      <c r="Q427" s="205">
        <v>0</v>
      </c>
      <c r="R427" s="205">
        <f>Q427*H427</f>
        <v>0</v>
      </c>
      <c r="S427" s="205">
        <v>0</v>
      </c>
      <c r="T427" s="206">
        <f>S427*H427</f>
        <v>0</v>
      </c>
      <c r="U427" s="37"/>
      <c r="V427" s="37"/>
      <c r="W427" s="37"/>
      <c r="X427" s="37"/>
      <c r="Y427" s="37"/>
      <c r="Z427" s="37"/>
      <c r="AA427" s="37"/>
      <c r="AB427" s="37"/>
      <c r="AC427" s="37"/>
      <c r="AD427" s="37"/>
      <c r="AE427" s="37"/>
      <c r="AR427" s="207" t="s">
        <v>166</v>
      </c>
      <c r="AT427" s="207" t="s">
        <v>199</v>
      </c>
      <c r="AU427" s="207" t="s">
        <v>90</v>
      </c>
      <c r="AY427" s="19" t="s">
        <v>197</v>
      </c>
      <c r="BE427" s="208">
        <f>IF(N427="základní",J427,0)</f>
        <v>0</v>
      </c>
      <c r="BF427" s="208">
        <f>IF(N427="snížená",J427,0)</f>
        <v>0</v>
      </c>
      <c r="BG427" s="208">
        <f>IF(N427="zákl. přenesená",J427,0)</f>
        <v>0</v>
      </c>
      <c r="BH427" s="208">
        <f>IF(N427="sníž. přenesená",J427,0)</f>
        <v>0</v>
      </c>
      <c r="BI427" s="208">
        <f>IF(N427="nulová",J427,0)</f>
        <v>0</v>
      </c>
      <c r="BJ427" s="19" t="s">
        <v>40</v>
      </c>
      <c r="BK427" s="208">
        <f>ROUND(I427*H427,2)</f>
        <v>0</v>
      </c>
      <c r="BL427" s="19" t="s">
        <v>166</v>
      </c>
      <c r="BM427" s="207" t="s">
        <v>553</v>
      </c>
    </row>
    <row r="428" spans="1:65" s="13" customFormat="1" ht="10.199999999999999">
      <c r="B428" s="213"/>
      <c r="C428" s="214"/>
      <c r="D428" s="209" t="s">
        <v>206</v>
      </c>
      <c r="E428" s="215" t="s">
        <v>32</v>
      </c>
      <c r="F428" s="216" t="s">
        <v>554</v>
      </c>
      <c r="G428" s="214"/>
      <c r="H428" s="215" t="s">
        <v>32</v>
      </c>
      <c r="I428" s="217"/>
      <c r="J428" s="214"/>
      <c r="K428" s="214"/>
      <c r="L428" s="218"/>
      <c r="M428" s="219"/>
      <c r="N428" s="220"/>
      <c r="O428" s="220"/>
      <c r="P428" s="220"/>
      <c r="Q428" s="220"/>
      <c r="R428" s="220"/>
      <c r="S428" s="220"/>
      <c r="T428" s="221"/>
      <c r="AT428" s="222" t="s">
        <v>206</v>
      </c>
      <c r="AU428" s="222" t="s">
        <v>90</v>
      </c>
      <c r="AV428" s="13" t="s">
        <v>40</v>
      </c>
      <c r="AW428" s="13" t="s">
        <v>38</v>
      </c>
      <c r="AX428" s="13" t="s">
        <v>81</v>
      </c>
      <c r="AY428" s="222" t="s">
        <v>197</v>
      </c>
    </row>
    <row r="429" spans="1:65" s="13" customFormat="1" ht="10.199999999999999">
      <c r="B429" s="213"/>
      <c r="C429" s="214"/>
      <c r="D429" s="209" t="s">
        <v>206</v>
      </c>
      <c r="E429" s="215" t="s">
        <v>32</v>
      </c>
      <c r="F429" s="216" t="s">
        <v>207</v>
      </c>
      <c r="G429" s="214"/>
      <c r="H429" s="215" t="s">
        <v>32</v>
      </c>
      <c r="I429" s="217"/>
      <c r="J429" s="214"/>
      <c r="K429" s="214"/>
      <c r="L429" s="218"/>
      <c r="M429" s="219"/>
      <c r="N429" s="220"/>
      <c r="O429" s="220"/>
      <c r="P429" s="220"/>
      <c r="Q429" s="220"/>
      <c r="R429" s="220"/>
      <c r="S429" s="220"/>
      <c r="T429" s="221"/>
      <c r="AT429" s="222" t="s">
        <v>206</v>
      </c>
      <c r="AU429" s="222" t="s">
        <v>90</v>
      </c>
      <c r="AV429" s="13" t="s">
        <v>40</v>
      </c>
      <c r="AW429" s="13" t="s">
        <v>38</v>
      </c>
      <c r="AX429" s="13" t="s">
        <v>81</v>
      </c>
      <c r="AY429" s="222" t="s">
        <v>197</v>
      </c>
    </row>
    <row r="430" spans="1:65" s="13" customFormat="1" ht="10.199999999999999">
      <c r="B430" s="213"/>
      <c r="C430" s="214"/>
      <c r="D430" s="209" t="s">
        <v>206</v>
      </c>
      <c r="E430" s="215" t="s">
        <v>32</v>
      </c>
      <c r="F430" s="216" t="s">
        <v>270</v>
      </c>
      <c r="G430" s="214"/>
      <c r="H430" s="215" t="s">
        <v>32</v>
      </c>
      <c r="I430" s="217"/>
      <c r="J430" s="214"/>
      <c r="K430" s="214"/>
      <c r="L430" s="218"/>
      <c r="M430" s="219"/>
      <c r="N430" s="220"/>
      <c r="O430" s="220"/>
      <c r="P430" s="220"/>
      <c r="Q430" s="220"/>
      <c r="R430" s="220"/>
      <c r="S430" s="220"/>
      <c r="T430" s="221"/>
      <c r="AT430" s="222" t="s">
        <v>206</v>
      </c>
      <c r="AU430" s="222" t="s">
        <v>90</v>
      </c>
      <c r="AV430" s="13" t="s">
        <v>40</v>
      </c>
      <c r="AW430" s="13" t="s">
        <v>38</v>
      </c>
      <c r="AX430" s="13" t="s">
        <v>81</v>
      </c>
      <c r="AY430" s="222" t="s">
        <v>197</v>
      </c>
    </row>
    <row r="431" spans="1:65" s="14" customFormat="1" ht="10.199999999999999">
      <c r="B431" s="223"/>
      <c r="C431" s="224"/>
      <c r="D431" s="209" t="s">
        <v>206</v>
      </c>
      <c r="E431" s="225" t="s">
        <v>32</v>
      </c>
      <c r="F431" s="226" t="s">
        <v>555</v>
      </c>
      <c r="G431" s="224"/>
      <c r="H431" s="227">
        <v>93.61</v>
      </c>
      <c r="I431" s="228"/>
      <c r="J431" s="224"/>
      <c r="K431" s="224"/>
      <c r="L431" s="229"/>
      <c r="M431" s="230"/>
      <c r="N431" s="231"/>
      <c r="O431" s="231"/>
      <c r="P431" s="231"/>
      <c r="Q431" s="231"/>
      <c r="R431" s="231"/>
      <c r="S431" s="231"/>
      <c r="T431" s="232"/>
      <c r="AT431" s="233" t="s">
        <v>206</v>
      </c>
      <c r="AU431" s="233" t="s">
        <v>90</v>
      </c>
      <c r="AV431" s="14" t="s">
        <v>90</v>
      </c>
      <c r="AW431" s="14" t="s">
        <v>38</v>
      </c>
      <c r="AX431" s="14" t="s">
        <v>81</v>
      </c>
      <c r="AY431" s="233" t="s">
        <v>197</v>
      </c>
    </row>
    <row r="432" spans="1:65" s="14" customFormat="1" ht="10.199999999999999">
      <c r="B432" s="223"/>
      <c r="C432" s="224"/>
      <c r="D432" s="209" t="s">
        <v>206</v>
      </c>
      <c r="E432" s="225" t="s">
        <v>32</v>
      </c>
      <c r="F432" s="226" t="s">
        <v>556</v>
      </c>
      <c r="G432" s="224"/>
      <c r="H432" s="227">
        <v>12.59</v>
      </c>
      <c r="I432" s="228"/>
      <c r="J432" s="224"/>
      <c r="K432" s="224"/>
      <c r="L432" s="229"/>
      <c r="M432" s="230"/>
      <c r="N432" s="231"/>
      <c r="O432" s="231"/>
      <c r="P432" s="231"/>
      <c r="Q432" s="231"/>
      <c r="R432" s="231"/>
      <c r="S432" s="231"/>
      <c r="T432" s="232"/>
      <c r="AT432" s="233" t="s">
        <v>206</v>
      </c>
      <c r="AU432" s="233" t="s">
        <v>90</v>
      </c>
      <c r="AV432" s="14" t="s">
        <v>90</v>
      </c>
      <c r="AW432" s="14" t="s">
        <v>38</v>
      </c>
      <c r="AX432" s="14" t="s">
        <v>81</v>
      </c>
      <c r="AY432" s="233" t="s">
        <v>197</v>
      </c>
    </row>
    <row r="433" spans="1:65" s="14" customFormat="1" ht="10.199999999999999">
      <c r="B433" s="223"/>
      <c r="C433" s="224"/>
      <c r="D433" s="209" t="s">
        <v>206</v>
      </c>
      <c r="E433" s="225" t="s">
        <v>32</v>
      </c>
      <c r="F433" s="226" t="s">
        <v>557</v>
      </c>
      <c r="G433" s="224"/>
      <c r="H433" s="227">
        <v>4.9400000000000004</v>
      </c>
      <c r="I433" s="228"/>
      <c r="J433" s="224"/>
      <c r="K433" s="224"/>
      <c r="L433" s="229"/>
      <c r="M433" s="230"/>
      <c r="N433" s="231"/>
      <c r="O433" s="231"/>
      <c r="P433" s="231"/>
      <c r="Q433" s="231"/>
      <c r="R433" s="231"/>
      <c r="S433" s="231"/>
      <c r="T433" s="232"/>
      <c r="AT433" s="233" t="s">
        <v>206</v>
      </c>
      <c r="AU433" s="233" t="s">
        <v>90</v>
      </c>
      <c r="AV433" s="14" t="s">
        <v>90</v>
      </c>
      <c r="AW433" s="14" t="s">
        <v>38</v>
      </c>
      <c r="AX433" s="14" t="s">
        <v>81</v>
      </c>
      <c r="AY433" s="233" t="s">
        <v>197</v>
      </c>
    </row>
    <row r="434" spans="1:65" s="16" customFormat="1" ht="10.199999999999999">
      <c r="B434" s="245"/>
      <c r="C434" s="246"/>
      <c r="D434" s="209" t="s">
        <v>206</v>
      </c>
      <c r="E434" s="247" t="s">
        <v>32</v>
      </c>
      <c r="F434" s="248" t="s">
        <v>558</v>
      </c>
      <c r="G434" s="246"/>
      <c r="H434" s="249">
        <v>111.14</v>
      </c>
      <c r="I434" s="250"/>
      <c r="J434" s="246"/>
      <c r="K434" s="246"/>
      <c r="L434" s="251"/>
      <c r="M434" s="252"/>
      <c r="N434" s="253"/>
      <c r="O434" s="253"/>
      <c r="P434" s="253"/>
      <c r="Q434" s="253"/>
      <c r="R434" s="253"/>
      <c r="S434" s="253"/>
      <c r="T434" s="254"/>
      <c r="AT434" s="255" t="s">
        <v>206</v>
      </c>
      <c r="AU434" s="255" t="s">
        <v>90</v>
      </c>
      <c r="AV434" s="16" t="s">
        <v>114</v>
      </c>
      <c r="AW434" s="16" t="s">
        <v>38</v>
      </c>
      <c r="AX434" s="16" t="s">
        <v>81</v>
      </c>
      <c r="AY434" s="255" t="s">
        <v>197</v>
      </c>
    </row>
    <row r="435" spans="1:65" s="15" customFormat="1" ht="10.199999999999999">
      <c r="B435" s="234"/>
      <c r="C435" s="235"/>
      <c r="D435" s="209" t="s">
        <v>206</v>
      </c>
      <c r="E435" s="236" t="s">
        <v>32</v>
      </c>
      <c r="F435" s="237" t="s">
        <v>209</v>
      </c>
      <c r="G435" s="235"/>
      <c r="H435" s="238">
        <v>111.14</v>
      </c>
      <c r="I435" s="239"/>
      <c r="J435" s="235"/>
      <c r="K435" s="235"/>
      <c r="L435" s="240"/>
      <c r="M435" s="241"/>
      <c r="N435" s="242"/>
      <c r="O435" s="242"/>
      <c r="P435" s="242"/>
      <c r="Q435" s="242"/>
      <c r="R435" s="242"/>
      <c r="S435" s="242"/>
      <c r="T435" s="243"/>
      <c r="AT435" s="244" t="s">
        <v>206</v>
      </c>
      <c r="AU435" s="244" t="s">
        <v>90</v>
      </c>
      <c r="AV435" s="15" t="s">
        <v>166</v>
      </c>
      <c r="AW435" s="15" t="s">
        <v>38</v>
      </c>
      <c r="AX435" s="15" t="s">
        <v>40</v>
      </c>
      <c r="AY435" s="244" t="s">
        <v>197</v>
      </c>
    </row>
    <row r="436" spans="1:65" s="2" customFormat="1" ht="16.5" customHeight="1">
      <c r="A436" s="37"/>
      <c r="B436" s="38"/>
      <c r="C436" s="196" t="s">
        <v>559</v>
      </c>
      <c r="D436" s="196" t="s">
        <v>199</v>
      </c>
      <c r="E436" s="197" t="s">
        <v>560</v>
      </c>
      <c r="F436" s="198" t="s">
        <v>561</v>
      </c>
      <c r="G436" s="199" t="s">
        <v>127</v>
      </c>
      <c r="H436" s="200">
        <v>648.48500000000001</v>
      </c>
      <c r="I436" s="201"/>
      <c r="J436" s="202">
        <f>ROUND(I436*H436,2)</f>
        <v>0</v>
      </c>
      <c r="K436" s="198" t="s">
        <v>202</v>
      </c>
      <c r="L436" s="42"/>
      <c r="M436" s="203" t="s">
        <v>32</v>
      </c>
      <c r="N436" s="204" t="s">
        <v>52</v>
      </c>
      <c r="O436" s="67"/>
      <c r="P436" s="205">
        <f>O436*H436</f>
        <v>0</v>
      </c>
      <c r="Q436" s="205">
        <v>0</v>
      </c>
      <c r="R436" s="205">
        <f>Q436*H436</f>
        <v>0</v>
      </c>
      <c r="S436" s="205">
        <v>0</v>
      </c>
      <c r="T436" s="206">
        <f>S436*H436</f>
        <v>0</v>
      </c>
      <c r="U436" s="37"/>
      <c r="V436" s="37"/>
      <c r="W436" s="37"/>
      <c r="X436" s="37"/>
      <c r="Y436" s="37"/>
      <c r="Z436" s="37"/>
      <c r="AA436" s="37"/>
      <c r="AB436" s="37"/>
      <c r="AC436" s="37"/>
      <c r="AD436" s="37"/>
      <c r="AE436" s="37"/>
      <c r="AR436" s="207" t="s">
        <v>166</v>
      </c>
      <c r="AT436" s="207" t="s">
        <v>199</v>
      </c>
      <c r="AU436" s="207" t="s">
        <v>90</v>
      </c>
      <c r="AY436" s="19" t="s">
        <v>197</v>
      </c>
      <c r="BE436" s="208">
        <f>IF(N436="základní",J436,0)</f>
        <v>0</v>
      </c>
      <c r="BF436" s="208">
        <f>IF(N436="snížená",J436,0)</f>
        <v>0</v>
      </c>
      <c r="BG436" s="208">
        <f>IF(N436="zákl. přenesená",J436,0)</f>
        <v>0</v>
      </c>
      <c r="BH436" s="208">
        <f>IF(N436="sníž. přenesená",J436,0)</f>
        <v>0</v>
      </c>
      <c r="BI436" s="208">
        <f>IF(N436="nulová",J436,0)</f>
        <v>0</v>
      </c>
      <c r="BJ436" s="19" t="s">
        <v>40</v>
      </c>
      <c r="BK436" s="208">
        <f>ROUND(I436*H436,2)</f>
        <v>0</v>
      </c>
      <c r="BL436" s="19" t="s">
        <v>166</v>
      </c>
      <c r="BM436" s="207" t="s">
        <v>562</v>
      </c>
    </row>
    <row r="437" spans="1:65" s="13" customFormat="1" ht="10.199999999999999">
      <c r="B437" s="213"/>
      <c r="C437" s="214"/>
      <c r="D437" s="209" t="s">
        <v>206</v>
      </c>
      <c r="E437" s="215" t="s">
        <v>32</v>
      </c>
      <c r="F437" s="216" t="s">
        <v>563</v>
      </c>
      <c r="G437" s="214"/>
      <c r="H437" s="215" t="s">
        <v>32</v>
      </c>
      <c r="I437" s="217"/>
      <c r="J437" s="214"/>
      <c r="K437" s="214"/>
      <c r="L437" s="218"/>
      <c r="M437" s="219"/>
      <c r="N437" s="220"/>
      <c r="O437" s="220"/>
      <c r="P437" s="220"/>
      <c r="Q437" s="220"/>
      <c r="R437" s="220"/>
      <c r="S437" s="220"/>
      <c r="T437" s="221"/>
      <c r="AT437" s="222" t="s">
        <v>206</v>
      </c>
      <c r="AU437" s="222" t="s">
        <v>90</v>
      </c>
      <c r="AV437" s="13" t="s">
        <v>40</v>
      </c>
      <c r="AW437" s="13" t="s">
        <v>38</v>
      </c>
      <c r="AX437" s="13" t="s">
        <v>81</v>
      </c>
      <c r="AY437" s="222" t="s">
        <v>197</v>
      </c>
    </row>
    <row r="438" spans="1:65" s="13" customFormat="1" ht="10.199999999999999">
      <c r="B438" s="213"/>
      <c r="C438" s="214"/>
      <c r="D438" s="209" t="s">
        <v>206</v>
      </c>
      <c r="E438" s="215" t="s">
        <v>32</v>
      </c>
      <c r="F438" s="216" t="s">
        <v>207</v>
      </c>
      <c r="G438" s="214"/>
      <c r="H438" s="215" t="s">
        <v>32</v>
      </c>
      <c r="I438" s="217"/>
      <c r="J438" s="214"/>
      <c r="K438" s="214"/>
      <c r="L438" s="218"/>
      <c r="M438" s="219"/>
      <c r="N438" s="220"/>
      <c r="O438" s="220"/>
      <c r="P438" s="220"/>
      <c r="Q438" s="220"/>
      <c r="R438" s="220"/>
      <c r="S438" s="220"/>
      <c r="T438" s="221"/>
      <c r="AT438" s="222" t="s">
        <v>206</v>
      </c>
      <c r="AU438" s="222" t="s">
        <v>90</v>
      </c>
      <c r="AV438" s="13" t="s">
        <v>40</v>
      </c>
      <c r="AW438" s="13" t="s">
        <v>38</v>
      </c>
      <c r="AX438" s="13" t="s">
        <v>81</v>
      </c>
      <c r="AY438" s="222" t="s">
        <v>197</v>
      </c>
    </row>
    <row r="439" spans="1:65" s="13" customFormat="1" ht="10.199999999999999">
      <c r="B439" s="213"/>
      <c r="C439" s="214"/>
      <c r="D439" s="209" t="s">
        <v>206</v>
      </c>
      <c r="E439" s="215" t="s">
        <v>32</v>
      </c>
      <c r="F439" s="216" t="s">
        <v>270</v>
      </c>
      <c r="G439" s="214"/>
      <c r="H439" s="215" t="s">
        <v>32</v>
      </c>
      <c r="I439" s="217"/>
      <c r="J439" s="214"/>
      <c r="K439" s="214"/>
      <c r="L439" s="218"/>
      <c r="M439" s="219"/>
      <c r="N439" s="220"/>
      <c r="O439" s="220"/>
      <c r="P439" s="220"/>
      <c r="Q439" s="220"/>
      <c r="R439" s="220"/>
      <c r="S439" s="220"/>
      <c r="T439" s="221"/>
      <c r="AT439" s="222" t="s">
        <v>206</v>
      </c>
      <c r="AU439" s="222" t="s">
        <v>90</v>
      </c>
      <c r="AV439" s="13" t="s">
        <v>40</v>
      </c>
      <c r="AW439" s="13" t="s">
        <v>38</v>
      </c>
      <c r="AX439" s="13" t="s">
        <v>81</v>
      </c>
      <c r="AY439" s="222" t="s">
        <v>197</v>
      </c>
    </row>
    <row r="440" spans="1:65" s="14" customFormat="1" ht="10.199999999999999">
      <c r="B440" s="223"/>
      <c r="C440" s="224"/>
      <c r="D440" s="209" t="s">
        <v>206</v>
      </c>
      <c r="E440" s="225" t="s">
        <v>32</v>
      </c>
      <c r="F440" s="226" t="s">
        <v>564</v>
      </c>
      <c r="G440" s="224"/>
      <c r="H440" s="227">
        <v>520.52</v>
      </c>
      <c r="I440" s="228"/>
      <c r="J440" s="224"/>
      <c r="K440" s="224"/>
      <c r="L440" s="229"/>
      <c r="M440" s="230"/>
      <c r="N440" s="231"/>
      <c r="O440" s="231"/>
      <c r="P440" s="231"/>
      <c r="Q440" s="231"/>
      <c r="R440" s="231"/>
      <c r="S440" s="231"/>
      <c r="T440" s="232"/>
      <c r="AT440" s="233" t="s">
        <v>206</v>
      </c>
      <c r="AU440" s="233" t="s">
        <v>90</v>
      </c>
      <c r="AV440" s="14" t="s">
        <v>90</v>
      </c>
      <c r="AW440" s="14" t="s">
        <v>38</v>
      </c>
      <c r="AX440" s="14" t="s">
        <v>81</v>
      </c>
      <c r="AY440" s="233" t="s">
        <v>197</v>
      </c>
    </row>
    <row r="441" spans="1:65" s="14" customFormat="1" ht="10.199999999999999">
      <c r="B441" s="223"/>
      <c r="C441" s="224"/>
      <c r="D441" s="209" t="s">
        <v>206</v>
      </c>
      <c r="E441" s="225" t="s">
        <v>32</v>
      </c>
      <c r="F441" s="226" t="s">
        <v>565</v>
      </c>
      <c r="G441" s="224"/>
      <c r="H441" s="227">
        <v>7.08</v>
      </c>
      <c r="I441" s="228"/>
      <c r="J441" s="224"/>
      <c r="K441" s="224"/>
      <c r="L441" s="229"/>
      <c r="M441" s="230"/>
      <c r="N441" s="231"/>
      <c r="O441" s="231"/>
      <c r="P441" s="231"/>
      <c r="Q441" s="231"/>
      <c r="R441" s="231"/>
      <c r="S441" s="231"/>
      <c r="T441" s="232"/>
      <c r="AT441" s="233" t="s">
        <v>206</v>
      </c>
      <c r="AU441" s="233" t="s">
        <v>90</v>
      </c>
      <c r="AV441" s="14" t="s">
        <v>90</v>
      </c>
      <c r="AW441" s="14" t="s">
        <v>38</v>
      </c>
      <c r="AX441" s="14" t="s">
        <v>81</v>
      </c>
      <c r="AY441" s="233" t="s">
        <v>197</v>
      </c>
    </row>
    <row r="442" spans="1:65" s="14" customFormat="1" ht="10.199999999999999">
      <c r="B442" s="223"/>
      <c r="C442" s="224"/>
      <c r="D442" s="209" t="s">
        <v>206</v>
      </c>
      <c r="E442" s="225" t="s">
        <v>32</v>
      </c>
      <c r="F442" s="226" t="s">
        <v>566</v>
      </c>
      <c r="G442" s="224"/>
      <c r="H442" s="227">
        <v>120.88500000000001</v>
      </c>
      <c r="I442" s="228"/>
      <c r="J442" s="224"/>
      <c r="K442" s="224"/>
      <c r="L442" s="229"/>
      <c r="M442" s="230"/>
      <c r="N442" s="231"/>
      <c r="O442" s="231"/>
      <c r="P442" s="231"/>
      <c r="Q442" s="231"/>
      <c r="R442" s="231"/>
      <c r="S442" s="231"/>
      <c r="T442" s="232"/>
      <c r="AT442" s="233" t="s">
        <v>206</v>
      </c>
      <c r="AU442" s="233" t="s">
        <v>90</v>
      </c>
      <c r="AV442" s="14" t="s">
        <v>90</v>
      </c>
      <c r="AW442" s="14" t="s">
        <v>38</v>
      </c>
      <c r="AX442" s="14" t="s">
        <v>81</v>
      </c>
      <c r="AY442" s="233" t="s">
        <v>197</v>
      </c>
    </row>
    <row r="443" spans="1:65" s="15" customFormat="1" ht="10.199999999999999">
      <c r="B443" s="234"/>
      <c r="C443" s="235"/>
      <c r="D443" s="209" t="s">
        <v>206</v>
      </c>
      <c r="E443" s="236" t="s">
        <v>32</v>
      </c>
      <c r="F443" s="237" t="s">
        <v>209</v>
      </c>
      <c r="G443" s="235"/>
      <c r="H443" s="238">
        <v>648.48500000000001</v>
      </c>
      <c r="I443" s="239"/>
      <c r="J443" s="235"/>
      <c r="K443" s="235"/>
      <c r="L443" s="240"/>
      <c r="M443" s="241"/>
      <c r="N443" s="242"/>
      <c r="O443" s="242"/>
      <c r="P443" s="242"/>
      <c r="Q443" s="242"/>
      <c r="R443" s="242"/>
      <c r="S443" s="242"/>
      <c r="T443" s="243"/>
      <c r="AT443" s="244" t="s">
        <v>206</v>
      </c>
      <c r="AU443" s="244" t="s">
        <v>90</v>
      </c>
      <c r="AV443" s="15" t="s">
        <v>166</v>
      </c>
      <c r="AW443" s="15" t="s">
        <v>38</v>
      </c>
      <c r="AX443" s="15" t="s">
        <v>40</v>
      </c>
      <c r="AY443" s="244" t="s">
        <v>197</v>
      </c>
    </row>
    <row r="444" spans="1:65" s="2" customFormat="1" ht="21.75" customHeight="1">
      <c r="A444" s="37"/>
      <c r="B444" s="38"/>
      <c r="C444" s="196" t="s">
        <v>567</v>
      </c>
      <c r="D444" s="196" t="s">
        <v>199</v>
      </c>
      <c r="E444" s="197" t="s">
        <v>568</v>
      </c>
      <c r="F444" s="198" t="s">
        <v>569</v>
      </c>
      <c r="G444" s="199" t="s">
        <v>127</v>
      </c>
      <c r="H444" s="200">
        <v>527.6</v>
      </c>
      <c r="I444" s="201"/>
      <c r="J444" s="202">
        <f>ROUND(I444*H444,2)</f>
        <v>0</v>
      </c>
      <c r="K444" s="198" t="s">
        <v>202</v>
      </c>
      <c r="L444" s="42"/>
      <c r="M444" s="203" t="s">
        <v>32</v>
      </c>
      <c r="N444" s="204" t="s">
        <v>52</v>
      </c>
      <c r="O444" s="67"/>
      <c r="P444" s="205">
        <f>O444*H444</f>
        <v>0</v>
      </c>
      <c r="Q444" s="205">
        <v>0</v>
      </c>
      <c r="R444" s="205">
        <f>Q444*H444</f>
        <v>0</v>
      </c>
      <c r="S444" s="205">
        <v>0</v>
      </c>
      <c r="T444" s="206">
        <f>S444*H444</f>
        <v>0</v>
      </c>
      <c r="U444" s="37"/>
      <c r="V444" s="37"/>
      <c r="W444" s="37"/>
      <c r="X444" s="37"/>
      <c r="Y444" s="37"/>
      <c r="Z444" s="37"/>
      <c r="AA444" s="37"/>
      <c r="AB444" s="37"/>
      <c r="AC444" s="37"/>
      <c r="AD444" s="37"/>
      <c r="AE444" s="37"/>
      <c r="AR444" s="207" t="s">
        <v>166</v>
      </c>
      <c r="AT444" s="207" t="s">
        <v>199</v>
      </c>
      <c r="AU444" s="207" t="s">
        <v>90</v>
      </c>
      <c r="AY444" s="19" t="s">
        <v>197</v>
      </c>
      <c r="BE444" s="208">
        <f>IF(N444="základní",J444,0)</f>
        <v>0</v>
      </c>
      <c r="BF444" s="208">
        <f>IF(N444="snížená",J444,0)</f>
        <v>0</v>
      </c>
      <c r="BG444" s="208">
        <f>IF(N444="zákl. přenesená",J444,0)</f>
        <v>0</v>
      </c>
      <c r="BH444" s="208">
        <f>IF(N444="sníž. přenesená",J444,0)</f>
        <v>0</v>
      </c>
      <c r="BI444" s="208">
        <f>IF(N444="nulová",J444,0)</f>
        <v>0</v>
      </c>
      <c r="BJ444" s="19" t="s">
        <v>40</v>
      </c>
      <c r="BK444" s="208">
        <f>ROUND(I444*H444,2)</f>
        <v>0</v>
      </c>
      <c r="BL444" s="19" t="s">
        <v>166</v>
      </c>
      <c r="BM444" s="207" t="s">
        <v>570</v>
      </c>
    </row>
    <row r="445" spans="1:65" s="2" customFormat="1" ht="28.8">
      <c r="A445" s="37"/>
      <c r="B445" s="38"/>
      <c r="C445" s="39"/>
      <c r="D445" s="209" t="s">
        <v>204</v>
      </c>
      <c r="E445" s="39"/>
      <c r="F445" s="210" t="s">
        <v>571</v>
      </c>
      <c r="G445" s="39"/>
      <c r="H445" s="39"/>
      <c r="I445" s="119"/>
      <c r="J445" s="39"/>
      <c r="K445" s="39"/>
      <c r="L445" s="42"/>
      <c r="M445" s="211"/>
      <c r="N445" s="212"/>
      <c r="O445" s="67"/>
      <c r="P445" s="67"/>
      <c r="Q445" s="67"/>
      <c r="R445" s="67"/>
      <c r="S445" s="67"/>
      <c r="T445" s="68"/>
      <c r="U445" s="37"/>
      <c r="V445" s="37"/>
      <c r="W445" s="37"/>
      <c r="X445" s="37"/>
      <c r="Y445" s="37"/>
      <c r="Z445" s="37"/>
      <c r="AA445" s="37"/>
      <c r="AB445" s="37"/>
      <c r="AC445" s="37"/>
      <c r="AD445" s="37"/>
      <c r="AE445" s="37"/>
      <c r="AT445" s="19" t="s">
        <v>204</v>
      </c>
      <c r="AU445" s="19" t="s">
        <v>90</v>
      </c>
    </row>
    <row r="446" spans="1:65" s="13" customFormat="1" ht="10.199999999999999">
      <c r="B446" s="213"/>
      <c r="C446" s="214"/>
      <c r="D446" s="209" t="s">
        <v>206</v>
      </c>
      <c r="E446" s="215" t="s">
        <v>32</v>
      </c>
      <c r="F446" s="216" t="s">
        <v>563</v>
      </c>
      <c r="G446" s="214"/>
      <c r="H446" s="215" t="s">
        <v>32</v>
      </c>
      <c r="I446" s="217"/>
      <c r="J446" s="214"/>
      <c r="K446" s="214"/>
      <c r="L446" s="218"/>
      <c r="M446" s="219"/>
      <c r="N446" s="220"/>
      <c r="O446" s="220"/>
      <c r="P446" s="220"/>
      <c r="Q446" s="220"/>
      <c r="R446" s="220"/>
      <c r="S446" s="220"/>
      <c r="T446" s="221"/>
      <c r="AT446" s="222" t="s">
        <v>206</v>
      </c>
      <c r="AU446" s="222" t="s">
        <v>90</v>
      </c>
      <c r="AV446" s="13" t="s">
        <v>40</v>
      </c>
      <c r="AW446" s="13" t="s">
        <v>38</v>
      </c>
      <c r="AX446" s="13" t="s">
        <v>81</v>
      </c>
      <c r="AY446" s="222" t="s">
        <v>197</v>
      </c>
    </row>
    <row r="447" spans="1:65" s="13" customFormat="1" ht="10.199999999999999">
      <c r="B447" s="213"/>
      <c r="C447" s="214"/>
      <c r="D447" s="209" t="s">
        <v>206</v>
      </c>
      <c r="E447" s="215" t="s">
        <v>32</v>
      </c>
      <c r="F447" s="216" t="s">
        <v>207</v>
      </c>
      <c r="G447" s="214"/>
      <c r="H447" s="215" t="s">
        <v>32</v>
      </c>
      <c r="I447" s="217"/>
      <c r="J447" s="214"/>
      <c r="K447" s="214"/>
      <c r="L447" s="218"/>
      <c r="M447" s="219"/>
      <c r="N447" s="220"/>
      <c r="O447" s="220"/>
      <c r="P447" s="220"/>
      <c r="Q447" s="220"/>
      <c r="R447" s="220"/>
      <c r="S447" s="220"/>
      <c r="T447" s="221"/>
      <c r="AT447" s="222" t="s">
        <v>206</v>
      </c>
      <c r="AU447" s="222" t="s">
        <v>90</v>
      </c>
      <c r="AV447" s="13" t="s">
        <v>40</v>
      </c>
      <c r="AW447" s="13" t="s">
        <v>38</v>
      </c>
      <c r="AX447" s="13" t="s">
        <v>81</v>
      </c>
      <c r="AY447" s="222" t="s">
        <v>197</v>
      </c>
    </row>
    <row r="448" spans="1:65" s="13" customFormat="1" ht="10.199999999999999">
      <c r="B448" s="213"/>
      <c r="C448" s="214"/>
      <c r="D448" s="209" t="s">
        <v>206</v>
      </c>
      <c r="E448" s="215" t="s">
        <v>32</v>
      </c>
      <c r="F448" s="216" t="s">
        <v>270</v>
      </c>
      <c r="G448" s="214"/>
      <c r="H448" s="215" t="s">
        <v>32</v>
      </c>
      <c r="I448" s="217"/>
      <c r="J448" s="214"/>
      <c r="K448" s="214"/>
      <c r="L448" s="218"/>
      <c r="M448" s="219"/>
      <c r="N448" s="220"/>
      <c r="O448" s="220"/>
      <c r="P448" s="220"/>
      <c r="Q448" s="220"/>
      <c r="R448" s="220"/>
      <c r="S448" s="220"/>
      <c r="T448" s="221"/>
      <c r="AT448" s="222" t="s">
        <v>206</v>
      </c>
      <c r="AU448" s="222" t="s">
        <v>90</v>
      </c>
      <c r="AV448" s="13" t="s">
        <v>40</v>
      </c>
      <c r="AW448" s="13" t="s">
        <v>38</v>
      </c>
      <c r="AX448" s="13" t="s">
        <v>81</v>
      </c>
      <c r="AY448" s="222" t="s">
        <v>197</v>
      </c>
    </row>
    <row r="449" spans="1:65" s="14" customFormat="1" ht="10.199999999999999">
      <c r="B449" s="223"/>
      <c r="C449" s="224"/>
      <c r="D449" s="209" t="s">
        <v>206</v>
      </c>
      <c r="E449" s="225" t="s">
        <v>32</v>
      </c>
      <c r="F449" s="226" t="s">
        <v>564</v>
      </c>
      <c r="G449" s="224"/>
      <c r="H449" s="227">
        <v>520.52</v>
      </c>
      <c r="I449" s="228"/>
      <c r="J449" s="224"/>
      <c r="K449" s="224"/>
      <c r="L449" s="229"/>
      <c r="M449" s="230"/>
      <c r="N449" s="231"/>
      <c r="O449" s="231"/>
      <c r="P449" s="231"/>
      <c r="Q449" s="231"/>
      <c r="R449" s="231"/>
      <c r="S449" s="231"/>
      <c r="T449" s="232"/>
      <c r="AT449" s="233" t="s">
        <v>206</v>
      </c>
      <c r="AU449" s="233" t="s">
        <v>90</v>
      </c>
      <c r="AV449" s="14" t="s">
        <v>90</v>
      </c>
      <c r="AW449" s="14" t="s">
        <v>38</v>
      </c>
      <c r="AX449" s="14" t="s">
        <v>81</v>
      </c>
      <c r="AY449" s="233" t="s">
        <v>197</v>
      </c>
    </row>
    <row r="450" spans="1:65" s="14" customFormat="1" ht="10.199999999999999">
      <c r="B450" s="223"/>
      <c r="C450" s="224"/>
      <c r="D450" s="209" t="s">
        <v>206</v>
      </c>
      <c r="E450" s="225" t="s">
        <v>32</v>
      </c>
      <c r="F450" s="226" t="s">
        <v>565</v>
      </c>
      <c r="G450" s="224"/>
      <c r="H450" s="227">
        <v>7.08</v>
      </c>
      <c r="I450" s="228"/>
      <c r="J450" s="224"/>
      <c r="K450" s="224"/>
      <c r="L450" s="229"/>
      <c r="M450" s="230"/>
      <c r="N450" s="231"/>
      <c r="O450" s="231"/>
      <c r="P450" s="231"/>
      <c r="Q450" s="231"/>
      <c r="R450" s="231"/>
      <c r="S450" s="231"/>
      <c r="T450" s="232"/>
      <c r="AT450" s="233" t="s">
        <v>206</v>
      </c>
      <c r="AU450" s="233" t="s">
        <v>90</v>
      </c>
      <c r="AV450" s="14" t="s">
        <v>90</v>
      </c>
      <c r="AW450" s="14" t="s">
        <v>38</v>
      </c>
      <c r="AX450" s="14" t="s">
        <v>81</v>
      </c>
      <c r="AY450" s="233" t="s">
        <v>197</v>
      </c>
    </row>
    <row r="451" spans="1:65" s="15" customFormat="1" ht="10.199999999999999">
      <c r="B451" s="234"/>
      <c r="C451" s="235"/>
      <c r="D451" s="209" t="s">
        <v>206</v>
      </c>
      <c r="E451" s="236" t="s">
        <v>32</v>
      </c>
      <c r="F451" s="237" t="s">
        <v>209</v>
      </c>
      <c r="G451" s="235"/>
      <c r="H451" s="238">
        <v>527.6</v>
      </c>
      <c r="I451" s="239"/>
      <c r="J451" s="235"/>
      <c r="K451" s="235"/>
      <c r="L451" s="240"/>
      <c r="M451" s="241"/>
      <c r="N451" s="242"/>
      <c r="O451" s="242"/>
      <c r="P451" s="242"/>
      <c r="Q451" s="242"/>
      <c r="R451" s="242"/>
      <c r="S451" s="242"/>
      <c r="T451" s="243"/>
      <c r="AT451" s="244" t="s">
        <v>206</v>
      </c>
      <c r="AU451" s="244" t="s">
        <v>90</v>
      </c>
      <c r="AV451" s="15" t="s">
        <v>166</v>
      </c>
      <c r="AW451" s="15" t="s">
        <v>38</v>
      </c>
      <c r="AX451" s="15" t="s">
        <v>40</v>
      </c>
      <c r="AY451" s="244" t="s">
        <v>197</v>
      </c>
    </row>
    <row r="452" spans="1:65" s="2" customFormat="1" ht="21.75" customHeight="1">
      <c r="A452" s="37"/>
      <c r="B452" s="38"/>
      <c r="C452" s="196" t="s">
        <v>572</v>
      </c>
      <c r="D452" s="196" t="s">
        <v>199</v>
      </c>
      <c r="E452" s="197" t="s">
        <v>573</v>
      </c>
      <c r="F452" s="198" t="s">
        <v>574</v>
      </c>
      <c r="G452" s="199" t="s">
        <v>127</v>
      </c>
      <c r="H452" s="200">
        <v>111.14</v>
      </c>
      <c r="I452" s="201"/>
      <c r="J452" s="202">
        <f>ROUND(I452*H452,2)</f>
        <v>0</v>
      </c>
      <c r="K452" s="198" t="s">
        <v>202</v>
      </c>
      <c r="L452" s="42"/>
      <c r="M452" s="203" t="s">
        <v>32</v>
      </c>
      <c r="N452" s="204" t="s">
        <v>52</v>
      </c>
      <c r="O452" s="67"/>
      <c r="P452" s="205">
        <f>O452*H452</f>
        <v>0</v>
      </c>
      <c r="Q452" s="205">
        <v>0</v>
      </c>
      <c r="R452" s="205">
        <f>Q452*H452</f>
        <v>0</v>
      </c>
      <c r="S452" s="205">
        <v>0</v>
      </c>
      <c r="T452" s="206">
        <f>S452*H452</f>
        <v>0</v>
      </c>
      <c r="U452" s="37"/>
      <c r="V452" s="37"/>
      <c r="W452" s="37"/>
      <c r="X452" s="37"/>
      <c r="Y452" s="37"/>
      <c r="Z452" s="37"/>
      <c r="AA452" s="37"/>
      <c r="AB452" s="37"/>
      <c r="AC452" s="37"/>
      <c r="AD452" s="37"/>
      <c r="AE452" s="37"/>
      <c r="AR452" s="207" t="s">
        <v>166</v>
      </c>
      <c r="AT452" s="207" t="s">
        <v>199</v>
      </c>
      <c r="AU452" s="207" t="s">
        <v>90</v>
      </c>
      <c r="AY452" s="19" t="s">
        <v>197</v>
      </c>
      <c r="BE452" s="208">
        <f>IF(N452="základní",J452,0)</f>
        <v>0</v>
      </c>
      <c r="BF452" s="208">
        <f>IF(N452="snížená",J452,0)</f>
        <v>0</v>
      </c>
      <c r="BG452" s="208">
        <f>IF(N452="zákl. přenesená",J452,0)</f>
        <v>0</v>
      </c>
      <c r="BH452" s="208">
        <f>IF(N452="sníž. přenesená",J452,0)</f>
        <v>0</v>
      </c>
      <c r="BI452" s="208">
        <f>IF(N452="nulová",J452,0)</f>
        <v>0</v>
      </c>
      <c r="BJ452" s="19" t="s">
        <v>40</v>
      </c>
      <c r="BK452" s="208">
        <f>ROUND(I452*H452,2)</f>
        <v>0</v>
      </c>
      <c r="BL452" s="19" t="s">
        <v>166</v>
      </c>
      <c r="BM452" s="207" t="s">
        <v>575</v>
      </c>
    </row>
    <row r="453" spans="1:65" s="2" customFormat="1" ht="86.4">
      <c r="A453" s="37"/>
      <c r="B453" s="38"/>
      <c r="C453" s="39"/>
      <c r="D453" s="209" t="s">
        <v>204</v>
      </c>
      <c r="E453" s="39"/>
      <c r="F453" s="210" t="s">
        <v>576</v>
      </c>
      <c r="G453" s="39"/>
      <c r="H453" s="39"/>
      <c r="I453" s="119"/>
      <c r="J453" s="39"/>
      <c r="K453" s="39"/>
      <c r="L453" s="42"/>
      <c r="M453" s="211"/>
      <c r="N453" s="212"/>
      <c r="O453" s="67"/>
      <c r="P453" s="67"/>
      <c r="Q453" s="67"/>
      <c r="R453" s="67"/>
      <c r="S453" s="67"/>
      <c r="T453" s="68"/>
      <c r="U453" s="37"/>
      <c r="V453" s="37"/>
      <c r="W453" s="37"/>
      <c r="X453" s="37"/>
      <c r="Y453" s="37"/>
      <c r="Z453" s="37"/>
      <c r="AA453" s="37"/>
      <c r="AB453" s="37"/>
      <c r="AC453" s="37"/>
      <c r="AD453" s="37"/>
      <c r="AE453" s="37"/>
      <c r="AT453" s="19" t="s">
        <v>204</v>
      </c>
      <c r="AU453" s="19" t="s">
        <v>90</v>
      </c>
    </row>
    <row r="454" spans="1:65" s="13" customFormat="1" ht="10.199999999999999">
      <c r="B454" s="213"/>
      <c r="C454" s="214"/>
      <c r="D454" s="209" t="s">
        <v>206</v>
      </c>
      <c r="E454" s="215" t="s">
        <v>32</v>
      </c>
      <c r="F454" s="216" t="s">
        <v>554</v>
      </c>
      <c r="G454" s="214"/>
      <c r="H454" s="215" t="s">
        <v>32</v>
      </c>
      <c r="I454" s="217"/>
      <c r="J454" s="214"/>
      <c r="K454" s="214"/>
      <c r="L454" s="218"/>
      <c r="M454" s="219"/>
      <c r="N454" s="220"/>
      <c r="O454" s="220"/>
      <c r="P454" s="220"/>
      <c r="Q454" s="220"/>
      <c r="R454" s="220"/>
      <c r="S454" s="220"/>
      <c r="T454" s="221"/>
      <c r="AT454" s="222" t="s">
        <v>206</v>
      </c>
      <c r="AU454" s="222" t="s">
        <v>90</v>
      </c>
      <c r="AV454" s="13" t="s">
        <v>40</v>
      </c>
      <c r="AW454" s="13" t="s">
        <v>38</v>
      </c>
      <c r="AX454" s="13" t="s">
        <v>81</v>
      </c>
      <c r="AY454" s="222" t="s">
        <v>197</v>
      </c>
    </row>
    <row r="455" spans="1:65" s="13" customFormat="1" ht="10.199999999999999">
      <c r="B455" s="213"/>
      <c r="C455" s="214"/>
      <c r="D455" s="209" t="s">
        <v>206</v>
      </c>
      <c r="E455" s="215" t="s">
        <v>32</v>
      </c>
      <c r="F455" s="216" t="s">
        <v>207</v>
      </c>
      <c r="G455" s="214"/>
      <c r="H455" s="215" t="s">
        <v>32</v>
      </c>
      <c r="I455" s="217"/>
      <c r="J455" s="214"/>
      <c r="K455" s="214"/>
      <c r="L455" s="218"/>
      <c r="M455" s="219"/>
      <c r="N455" s="220"/>
      <c r="O455" s="220"/>
      <c r="P455" s="220"/>
      <c r="Q455" s="220"/>
      <c r="R455" s="220"/>
      <c r="S455" s="220"/>
      <c r="T455" s="221"/>
      <c r="AT455" s="222" t="s">
        <v>206</v>
      </c>
      <c r="AU455" s="222" t="s">
        <v>90</v>
      </c>
      <c r="AV455" s="13" t="s">
        <v>40</v>
      </c>
      <c r="AW455" s="13" t="s">
        <v>38</v>
      </c>
      <c r="AX455" s="13" t="s">
        <v>81</v>
      </c>
      <c r="AY455" s="222" t="s">
        <v>197</v>
      </c>
    </row>
    <row r="456" spans="1:65" s="13" customFormat="1" ht="10.199999999999999">
      <c r="B456" s="213"/>
      <c r="C456" s="214"/>
      <c r="D456" s="209" t="s">
        <v>206</v>
      </c>
      <c r="E456" s="215" t="s">
        <v>32</v>
      </c>
      <c r="F456" s="216" t="s">
        <v>270</v>
      </c>
      <c r="G456" s="214"/>
      <c r="H456" s="215" t="s">
        <v>32</v>
      </c>
      <c r="I456" s="217"/>
      <c r="J456" s="214"/>
      <c r="K456" s="214"/>
      <c r="L456" s="218"/>
      <c r="M456" s="219"/>
      <c r="N456" s="220"/>
      <c r="O456" s="220"/>
      <c r="P456" s="220"/>
      <c r="Q456" s="220"/>
      <c r="R456" s="220"/>
      <c r="S456" s="220"/>
      <c r="T456" s="221"/>
      <c r="AT456" s="222" t="s">
        <v>206</v>
      </c>
      <c r="AU456" s="222" t="s">
        <v>90</v>
      </c>
      <c r="AV456" s="13" t="s">
        <v>40</v>
      </c>
      <c r="AW456" s="13" t="s">
        <v>38</v>
      </c>
      <c r="AX456" s="13" t="s">
        <v>81</v>
      </c>
      <c r="AY456" s="222" t="s">
        <v>197</v>
      </c>
    </row>
    <row r="457" spans="1:65" s="14" customFormat="1" ht="10.199999999999999">
      <c r="B457" s="223"/>
      <c r="C457" s="224"/>
      <c r="D457" s="209" t="s">
        <v>206</v>
      </c>
      <c r="E457" s="225" t="s">
        <v>32</v>
      </c>
      <c r="F457" s="226" t="s">
        <v>555</v>
      </c>
      <c r="G457" s="224"/>
      <c r="H457" s="227">
        <v>93.61</v>
      </c>
      <c r="I457" s="228"/>
      <c r="J457" s="224"/>
      <c r="K457" s="224"/>
      <c r="L457" s="229"/>
      <c r="M457" s="230"/>
      <c r="N457" s="231"/>
      <c r="O457" s="231"/>
      <c r="P457" s="231"/>
      <c r="Q457" s="231"/>
      <c r="R457" s="231"/>
      <c r="S457" s="231"/>
      <c r="T457" s="232"/>
      <c r="AT457" s="233" t="s">
        <v>206</v>
      </c>
      <c r="AU457" s="233" t="s">
        <v>90</v>
      </c>
      <c r="AV457" s="14" t="s">
        <v>90</v>
      </c>
      <c r="AW457" s="14" t="s">
        <v>38</v>
      </c>
      <c r="AX457" s="14" t="s">
        <v>81</v>
      </c>
      <c r="AY457" s="233" t="s">
        <v>197</v>
      </c>
    </row>
    <row r="458" spans="1:65" s="14" customFormat="1" ht="10.199999999999999">
      <c r="B458" s="223"/>
      <c r="C458" s="224"/>
      <c r="D458" s="209" t="s">
        <v>206</v>
      </c>
      <c r="E458" s="225" t="s">
        <v>32</v>
      </c>
      <c r="F458" s="226" t="s">
        <v>556</v>
      </c>
      <c r="G458" s="224"/>
      <c r="H458" s="227">
        <v>12.59</v>
      </c>
      <c r="I458" s="228"/>
      <c r="J458" s="224"/>
      <c r="K458" s="224"/>
      <c r="L458" s="229"/>
      <c r="M458" s="230"/>
      <c r="N458" s="231"/>
      <c r="O458" s="231"/>
      <c r="P458" s="231"/>
      <c r="Q458" s="231"/>
      <c r="R458" s="231"/>
      <c r="S458" s="231"/>
      <c r="T458" s="232"/>
      <c r="AT458" s="233" t="s">
        <v>206</v>
      </c>
      <c r="AU458" s="233" t="s">
        <v>90</v>
      </c>
      <c r="AV458" s="14" t="s">
        <v>90</v>
      </c>
      <c r="AW458" s="14" t="s">
        <v>38</v>
      </c>
      <c r="AX458" s="14" t="s">
        <v>81</v>
      </c>
      <c r="AY458" s="233" t="s">
        <v>197</v>
      </c>
    </row>
    <row r="459" spans="1:65" s="14" customFormat="1" ht="10.199999999999999">
      <c r="B459" s="223"/>
      <c r="C459" s="224"/>
      <c r="D459" s="209" t="s">
        <v>206</v>
      </c>
      <c r="E459" s="225" t="s">
        <v>32</v>
      </c>
      <c r="F459" s="226" t="s">
        <v>557</v>
      </c>
      <c r="G459" s="224"/>
      <c r="H459" s="227">
        <v>4.9400000000000004</v>
      </c>
      <c r="I459" s="228"/>
      <c r="J459" s="224"/>
      <c r="K459" s="224"/>
      <c r="L459" s="229"/>
      <c r="M459" s="230"/>
      <c r="N459" s="231"/>
      <c r="O459" s="231"/>
      <c r="P459" s="231"/>
      <c r="Q459" s="231"/>
      <c r="R459" s="231"/>
      <c r="S459" s="231"/>
      <c r="T459" s="232"/>
      <c r="AT459" s="233" t="s">
        <v>206</v>
      </c>
      <c r="AU459" s="233" t="s">
        <v>90</v>
      </c>
      <c r="AV459" s="14" t="s">
        <v>90</v>
      </c>
      <c r="AW459" s="14" t="s">
        <v>38</v>
      </c>
      <c r="AX459" s="14" t="s">
        <v>81</v>
      </c>
      <c r="AY459" s="233" t="s">
        <v>197</v>
      </c>
    </row>
    <row r="460" spans="1:65" s="16" customFormat="1" ht="10.199999999999999">
      <c r="B460" s="245"/>
      <c r="C460" s="246"/>
      <c r="D460" s="209" t="s">
        <v>206</v>
      </c>
      <c r="E460" s="247" t="s">
        <v>32</v>
      </c>
      <c r="F460" s="248" t="s">
        <v>558</v>
      </c>
      <c r="G460" s="246"/>
      <c r="H460" s="249">
        <v>111.14</v>
      </c>
      <c r="I460" s="250"/>
      <c r="J460" s="246"/>
      <c r="K460" s="246"/>
      <c r="L460" s="251"/>
      <c r="M460" s="252"/>
      <c r="N460" s="253"/>
      <c r="O460" s="253"/>
      <c r="P460" s="253"/>
      <c r="Q460" s="253"/>
      <c r="R460" s="253"/>
      <c r="S460" s="253"/>
      <c r="T460" s="254"/>
      <c r="AT460" s="255" t="s">
        <v>206</v>
      </c>
      <c r="AU460" s="255" t="s">
        <v>90</v>
      </c>
      <c r="AV460" s="16" t="s">
        <v>114</v>
      </c>
      <c r="AW460" s="16" t="s">
        <v>38</v>
      </c>
      <c r="AX460" s="16" t="s">
        <v>81</v>
      </c>
      <c r="AY460" s="255" t="s">
        <v>197</v>
      </c>
    </row>
    <row r="461" spans="1:65" s="15" customFormat="1" ht="10.199999999999999">
      <c r="B461" s="234"/>
      <c r="C461" s="235"/>
      <c r="D461" s="209" t="s">
        <v>206</v>
      </c>
      <c r="E461" s="236" t="s">
        <v>32</v>
      </c>
      <c r="F461" s="237" t="s">
        <v>209</v>
      </c>
      <c r="G461" s="235"/>
      <c r="H461" s="238">
        <v>111.14</v>
      </c>
      <c r="I461" s="239"/>
      <c r="J461" s="235"/>
      <c r="K461" s="235"/>
      <c r="L461" s="240"/>
      <c r="M461" s="241"/>
      <c r="N461" s="242"/>
      <c r="O461" s="242"/>
      <c r="P461" s="242"/>
      <c r="Q461" s="242"/>
      <c r="R461" s="242"/>
      <c r="S461" s="242"/>
      <c r="T461" s="243"/>
      <c r="AT461" s="244" t="s">
        <v>206</v>
      </c>
      <c r="AU461" s="244" t="s">
        <v>90</v>
      </c>
      <c r="AV461" s="15" t="s">
        <v>166</v>
      </c>
      <c r="AW461" s="15" t="s">
        <v>38</v>
      </c>
      <c r="AX461" s="15" t="s">
        <v>40</v>
      </c>
      <c r="AY461" s="244" t="s">
        <v>197</v>
      </c>
    </row>
    <row r="462" spans="1:65" s="2" customFormat="1" ht="21.75" customHeight="1">
      <c r="A462" s="37"/>
      <c r="B462" s="38"/>
      <c r="C462" s="196" t="s">
        <v>577</v>
      </c>
      <c r="D462" s="196" t="s">
        <v>199</v>
      </c>
      <c r="E462" s="197" t="s">
        <v>578</v>
      </c>
      <c r="F462" s="198" t="s">
        <v>579</v>
      </c>
      <c r="G462" s="199" t="s">
        <v>127</v>
      </c>
      <c r="H462" s="200">
        <v>527.6</v>
      </c>
      <c r="I462" s="201"/>
      <c r="J462" s="202">
        <f>ROUND(I462*H462,2)</f>
        <v>0</v>
      </c>
      <c r="K462" s="198" t="s">
        <v>202</v>
      </c>
      <c r="L462" s="42"/>
      <c r="M462" s="203" t="s">
        <v>32</v>
      </c>
      <c r="N462" s="204" t="s">
        <v>52</v>
      </c>
      <c r="O462" s="67"/>
      <c r="P462" s="205">
        <f>O462*H462</f>
        <v>0</v>
      </c>
      <c r="Q462" s="205">
        <v>0</v>
      </c>
      <c r="R462" s="205">
        <f>Q462*H462</f>
        <v>0</v>
      </c>
      <c r="S462" s="205">
        <v>0</v>
      </c>
      <c r="T462" s="206">
        <f>S462*H462</f>
        <v>0</v>
      </c>
      <c r="U462" s="37"/>
      <c r="V462" s="37"/>
      <c r="W462" s="37"/>
      <c r="X462" s="37"/>
      <c r="Y462" s="37"/>
      <c r="Z462" s="37"/>
      <c r="AA462" s="37"/>
      <c r="AB462" s="37"/>
      <c r="AC462" s="37"/>
      <c r="AD462" s="37"/>
      <c r="AE462" s="37"/>
      <c r="AR462" s="207" t="s">
        <v>166</v>
      </c>
      <c r="AT462" s="207" t="s">
        <v>199</v>
      </c>
      <c r="AU462" s="207" t="s">
        <v>90</v>
      </c>
      <c r="AY462" s="19" t="s">
        <v>197</v>
      </c>
      <c r="BE462" s="208">
        <f>IF(N462="základní",J462,0)</f>
        <v>0</v>
      </c>
      <c r="BF462" s="208">
        <f>IF(N462="snížená",J462,0)</f>
        <v>0</v>
      </c>
      <c r="BG462" s="208">
        <f>IF(N462="zákl. přenesená",J462,0)</f>
        <v>0</v>
      </c>
      <c r="BH462" s="208">
        <f>IF(N462="sníž. přenesená",J462,0)</f>
        <v>0</v>
      </c>
      <c r="BI462" s="208">
        <f>IF(N462="nulová",J462,0)</f>
        <v>0</v>
      </c>
      <c r="BJ462" s="19" t="s">
        <v>40</v>
      </c>
      <c r="BK462" s="208">
        <f>ROUND(I462*H462,2)</f>
        <v>0</v>
      </c>
      <c r="BL462" s="19" t="s">
        <v>166</v>
      </c>
      <c r="BM462" s="207" t="s">
        <v>580</v>
      </c>
    </row>
    <row r="463" spans="1:65" s="2" customFormat="1" ht="86.4">
      <c r="A463" s="37"/>
      <c r="B463" s="38"/>
      <c r="C463" s="39"/>
      <c r="D463" s="209" t="s">
        <v>204</v>
      </c>
      <c r="E463" s="39"/>
      <c r="F463" s="210" t="s">
        <v>576</v>
      </c>
      <c r="G463" s="39"/>
      <c r="H463" s="39"/>
      <c r="I463" s="119"/>
      <c r="J463" s="39"/>
      <c r="K463" s="39"/>
      <c r="L463" s="42"/>
      <c r="M463" s="211"/>
      <c r="N463" s="212"/>
      <c r="O463" s="67"/>
      <c r="P463" s="67"/>
      <c r="Q463" s="67"/>
      <c r="R463" s="67"/>
      <c r="S463" s="67"/>
      <c r="T463" s="68"/>
      <c r="U463" s="37"/>
      <c r="V463" s="37"/>
      <c r="W463" s="37"/>
      <c r="X463" s="37"/>
      <c r="Y463" s="37"/>
      <c r="Z463" s="37"/>
      <c r="AA463" s="37"/>
      <c r="AB463" s="37"/>
      <c r="AC463" s="37"/>
      <c r="AD463" s="37"/>
      <c r="AE463" s="37"/>
      <c r="AT463" s="19" t="s">
        <v>204</v>
      </c>
      <c r="AU463" s="19" t="s">
        <v>90</v>
      </c>
    </row>
    <row r="464" spans="1:65" s="13" customFormat="1" ht="10.199999999999999">
      <c r="B464" s="213"/>
      <c r="C464" s="214"/>
      <c r="D464" s="209" t="s">
        <v>206</v>
      </c>
      <c r="E464" s="215" t="s">
        <v>32</v>
      </c>
      <c r="F464" s="216" t="s">
        <v>563</v>
      </c>
      <c r="G464" s="214"/>
      <c r="H464" s="215" t="s">
        <v>32</v>
      </c>
      <c r="I464" s="217"/>
      <c r="J464" s="214"/>
      <c r="K464" s="214"/>
      <c r="L464" s="218"/>
      <c r="M464" s="219"/>
      <c r="N464" s="220"/>
      <c r="O464" s="220"/>
      <c r="P464" s="220"/>
      <c r="Q464" s="220"/>
      <c r="R464" s="220"/>
      <c r="S464" s="220"/>
      <c r="T464" s="221"/>
      <c r="AT464" s="222" t="s">
        <v>206</v>
      </c>
      <c r="AU464" s="222" t="s">
        <v>90</v>
      </c>
      <c r="AV464" s="13" t="s">
        <v>40</v>
      </c>
      <c r="AW464" s="13" t="s">
        <v>38</v>
      </c>
      <c r="AX464" s="13" t="s">
        <v>81</v>
      </c>
      <c r="AY464" s="222" t="s">
        <v>197</v>
      </c>
    </row>
    <row r="465" spans="1:65" s="13" customFormat="1" ht="10.199999999999999">
      <c r="B465" s="213"/>
      <c r="C465" s="214"/>
      <c r="D465" s="209" t="s">
        <v>206</v>
      </c>
      <c r="E465" s="215" t="s">
        <v>32</v>
      </c>
      <c r="F465" s="216" t="s">
        <v>207</v>
      </c>
      <c r="G465" s="214"/>
      <c r="H465" s="215" t="s">
        <v>32</v>
      </c>
      <c r="I465" s="217"/>
      <c r="J465" s="214"/>
      <c r="K465" s="214"/>
      <c r="L465" s="218"/>
      <c r="M465" s="219"/>
      <c r="N465" s="220"/>
      <c r="O465" s="220"/>
      <c r="P465" s="220"/>
      <c r="Q465" s="220"/>
      <c r="R465" s="220"/>
      <c r="S465" s="220"/>
      <c r="T465" s="221"/>
      <c r="AT465" s="222" t="s">
        <v>206</v>
      </c>
      <c r="AU465" s="222" t="s">
        <v>90</v>
      </c>
      <c r="AV465" s="13" t="s">
        <v>40</v>
      </c>
      <c r="AW465" s="13" t="s">
        <v>38</v>
      </c>
      <c r="AX465" s="13" t="s">
        <v>81</v>
      </c>
      <c r="AY465" s="222" t="s">
        <v>197</v>
      </c>
    </row>
    <row r="466" spans="1:65" s="13" customFormat="1" ht="10.199999999999999">
      <c r="B466" s="213"/>
      <c r="C466" s="214"/>
      <c r="D466" s="209" t="s">
        <v>206</v>
      </c>
      <c r="E466" s="215" t="s">
        <v>32</v>
      </c>
      <c r="F466" s="216" t="s">
        <v>270</v>
      </c>
      <c r="G466" s="214"/>
      <c r="H466" s="215" t="s">
        <v>32</v>
      </c>
      <c r="I466" s="217"/>
      <c r="J466" s="214"/>
      <c r="K466" s="214"/>
      <c r="L466" s="218"/>
      <c r="M466" s="219"/>
      <c r="N466" s="220"/>
      <c r="O466" s="220"/>
      <c r="P466" s="220"/>
      <c r="Q466" s="220"/>
      <c r="R466" s="220"/>
      <c r="S466" s="220"/>
      <c r="T466" s="221"/>
      <c r="AT466" s="222" t="s">
        <v>206</v>
      </c>
      <c r="AU466" s="222" t="s">
        <v>90</v>
      </c>
      <c r="AV466" s="13" t="s">
        <v>40</v>
      </c>
      <c r="AW466" s="13" t="s">
        <v>38</v>
      </c>
      <c r="AX466" s="13" t="s">
        <v>81</v>
      </c>
      <c r="AY466" s="222" t="s">
        <v>197</v>
      </c>
    </row>
    <row r="467" spans="1:65" s="14" customFormat="1" ht="10.199999999999999">
      <c r="B467" s="223"/>
      <c r="C467" s="224"/>
      <c r="D467" s="209" t="s">
        <v>206</v>
      </c>
      <c r="E467" s="225" t="s">
        <v>32</v>
      </c>
      <c r="F467" s="226" t="s">
        <v>564</v>
      </c>
      <c r="G467" s="224"/>
      <c r="H467" s="227">
        <v>520.52</v>
      </c>
      <c r="I467" s="228"/>
      <c r="J467" s="224"/>
      <c r="K467" s="224"/>
      <c r="L467" s="229"/>
      <c r="M467" s="230"/>
      <c r="N467" s="231"/>
      <c r="O467" s="231"/>
      <c r="P467" s="231"/>
      <c r="Q467" s="231"/>
      <c r="R467" s="231"/>
      <c r="S467" s="231"/>
      <c r="T467" s="232"/>
      <c r="AT467" s="233" t="s">
        <v>206</v>
      </c>
      <c r="AU467" s="233" t="s">
        <v>90</v>
      </c>
      <c r="AV467" s="14" t="s">
        <v>90</v>
      </c>
      <c r="AW467" s="14" t="s">
        <v>38</v>
      </c>
      <c r="AX467" s="14" t="s">
        <v>81</v>
      </c>
      <c r="AY467" s="233" t="s">
        <v>197</v>
      </c>
    </row>
    <row r="468" spans="1:65" s="14" customFormat="1" ht="10.199999999999999">
      <c r="B468" s="223"/>
      <c r="C468" s="224"/>
      <c r="D468" s="209" t="s">
        <v>206</v>
      </c>
      <c r="E468" s="225" t="s">
        <v>32</v>
      </c>
      <c r="F468" s="226" t="s">
        <v>565</v>
      </c>
      <c r="G468" s="224"/>
      <c r="H468" s="227">
        <v>7.08</v>
      </c>
      <c r="I468" s="228"/>
      <c r="J468" s="224"/>
      <c r="K468" s="224"/>
      <c r="L468" s="229"/>
      <c r="M468" s="230"/>
      <c r="N468" s="231"/>
      <c r="O468" s="231"/>
      <c r="P468" s="231"/>
      <c r="Q468" s="231"/>
      <c r="R468" s="231"/>
      <c r="S468" s="231"/>
      <c r="T468" s="232"/>
      <c r="AT468" s="233" t="s">
        <v>206</v>
      </c>
      <c r="AU468" s="233" t="s">
        <v>90</v>
      </c>
      <c r="AV468" s="14" t="s">
        <v>90</v>
      </c>
      <c r="AW468" s="14" t="s">
        <v>38</v>
      </c>
      <c r="AX468" s="14" t="s">
        <v>81</v>
      </c>
      <c r="AY468" s="233" t="s">
        <v>197</v>
      </c>
    </row>
    <row r="469" spans="1:65" s="15" customFormat="1" ht="10.199999999999999">
      <c r="B469" s="234"/>
      <c r="C469" s="235"/>
      <c r="D469" s="209" t="s">
        <v>206</v>
      </c>
      <c r="E469" s="236" t="s">
        <v>32</v>
      </c>
      <c r="F469" s="237" t="s">
        <v>209</v>
      </c>
      <c r="G469" s="235"/>
      <c r="H469" s="238">
        <v>527.6</v>
      </c>
      <c r="I469" s="239"/>
      <c r="J469" s="235"/>
      <c r="K469" s="235"/>
      <c r="L469" s="240"/>
      <c r="M469" s="241"/>
      <c r="N469" s="242"/>
      <c r="O469" s="242"/>
      <c r="P469" s="242"/>
      <c r="Q469" s="242"/>
      <c r="R469" s="242"/>
      <c r="S469" s="242"/>
      <c r="T469" s="243"/>
      <c r="AT469" s="244" t="s">
        <v>206</v>
      </c>
      <c r="AU469" s="244" t="s">
        <v>90</v>
      </c>
      <c r="AV469" s="15" t="s">
        <v>166</v>
      </c>
      <c r="AW469" s="15" t="s">
        <v>38</v>
      </c>
      <c r="AX469" s="15" t="s">
        <v>40</v>
      </c>
      <c r="AY469" s="244" t="s">
        <v>197</v>
      </c>
    </row>
    <row r="470" spans="1:65" s="2" customFormat="1" ht="16.5" customHeight="1">
      <c r="A470" s="37"/>
      <c r="B470" s="38"/>
      <c r="C470" s="196" t="s">
        <v>581</v>
      </c>
      <c r="D470" s="196" t="s">
        <v>199</v>
      </c>
      <c r="E470" s="197" t="s">
        <v>582</v>
      </c>
      <c r="F470" s="198" t="s">
        <v>583</v>
      </c>
      <c r="G470" s="199" t="s">
        <v>127</v>
      </c>
      <c r="H470" s="200">
        <v>527.6</v>
      </c>
      <c r="I470" s="201"/>
      <c r="J470" s="202">
        <f>ROUND(I470*H470,2)</f>
        <v>0</v>
      </c>
      <c r="K470" s="198" t="s">
        <v>202</v>
      </c>
      <c r="L470" s="42"/>
      <c r="M470" s="203" t="s">
        <v>32</v>
      </c>
      <c r="N470" s="204" t="s">
        <v>52</v>
      </c>
      <c r="O470" s="67"/>
      <c r="P470" s="205">
        <f>O470*H470</f>
        <v>0</v>
      </c>
      <c r="Q470" s="205">
        <v>0</v>
      </c>
      <c r="R470" s="205">
        <f>Q470*H470</f>
        <v>0</v>
      </c>
      <c r="S470" s="205">
        <v>0</v>
      </c>
      <c r="T470" s="206">
        <f>S470*H470</f>
        <v>0</v>
      </c>
      <c r="U470" s="37"/>
      <c r="V470" s="37"/>
      <c r="W470" s="37"/>
      <c r="X470" s="37"/>
      <c r="Y470" s="37"/>
      <c r="Z470" s="37"/>
      <c r="AA470" s="37"/>
      <c r="AB470" s="37"/>
      <c r="AC470" s="37"/>
      <c r="AD470" s="37"/>
      <c r="AE470" s="37"/>
      <c r="AR470" s="207" t="s">
        <v>166</v>
      </c>
      <c r="AT470" s="207" t="s">
        <v>199</v>
      </c>
      <c r="AU470" s="207" t="s">
        <v>90</v>
      </c>
      <c r="AY470" s="19" t="s">
        <v>197</v>
      </c>
      <c r="BE470" s="208">
        <f>IF(N470="základní",J470,0)</f>
        <v>0</v>
      </c>
      <c r="BF470" s="208">
        <f>IF(N470="snížená",J470,0)</f>
        <v>0</v>
      </c>
      <c r="BG470" s="208">
        <f>IF(N470="zákl. přenesená",J470,0)</f>
        <v>0</v>
      </c>
      <c r="BH470" s="208">
        <f>IF(N470="sníž. přenesená",J470,0)</f>
        <v>0</v>
      </c>
      <c r="BI470" s="208">
        <f>IF(N470="nulová",J470,0)</f>
        <v>0</v>
      </c>
      <c r="BJ470" s="19" t="s">
        <v>40</v>
      </c>
      <c r="BK470" s="208">
        <f>ROUND(I470*H470,2)</f>
        <v>0</v>
      </c>
      <c r="BL470" s="19" t="s">
        <v>166</v>
      </c>
      <c r="BM470" s="207" t="s">
        <v>584</v>
      </c>
    </row>
    <row r="471" spans="1:65" s="13" customFormat="1" ht="10.199999999999999">
      <c r="B471" s="213"/>
      <c r="C471" s="214"/>
      <c r="D471" s="209" t="s">
        <v>206</v>
      </c>
      <c r="E471" s="215" t="s">
        <v>32</v>
      </c>
      <c r="F471" s="216" t="s">
        <v>563</v>
      </c>
      <c r="G471" s="214"/>
      <c r="H471" s="215" t="s">
        <v>32</v>
      </c>
      <c r="I471" s="217"/>
      <c r="J471" s="214"/>
      <c r="K471" s="214"/>
      <c r="L471" s="218"/>
      <c r="M471" s="219"/>
      <c r="N471" s="220"/>
      <c r="O471" s="220"/>
      <c r="P471" s="220"/>
      <c r="Q471" s="220"/>
      <c r="R471" s="220"/>
      <c r="S471" s="220"/>
      <c r="T471" s="221"/>
      <c r="AT471" s="222" t="s">
        <v>206</v>
      </c>
      <c r="AU471" s="222" t="s">
        <v>90</v>
      </c>
      <c r="AV471" s="13" t="s">
        <v>40</v>
      </c>
      <c r="AW471" s="13" t="s">
        <v>38</v>
      </c>
      <c r="AX471" s="13" t="s">
        <v>81</v>
      </c>
      <c r="AY471" s="222" t="s">
        <v>197</v>
      </c>
    </row>
    <row r="472" spans="1:65" s="13" customFormat="1" ht="10.199999999999999">
      <c r="B472" s="213"/>
      <c r="C472" s="214"/>
      <c r="D472" s="209" t="s">
        <v>206</v>
      </c>
      <c r="E472" s="215" t="s">
        <v>32</v>
      </c>
      <c r="F472" s="216" t="s">
        <v>207</v>
      </c>
      <c r="G472" s="214"/>
      <c r="H472" s="215" t="s">
        <v>32</v>
      </c>
      <c r="I472" s="217"/>
      <c r="J472" s="214"/>
      <c r="K472" s="214"/>
      <c r="L472" s="218"/>
      <c r="M472" s="219"/>
      <c r="N472" s="220"/>
      <c r="O472" s="220"/>
      <c r="P472" s="220"/>
      <c r="Q472" s="220"/>
      <c r="R472" s="220"/>
      <c r="S472" s="220"/>
      <c r="T472" s="221"/>
      <c r="AT472" s="222" t="s">
        <v>206</v>
      </c>
      <c r="AU472" s="222" t="s">
        <v>90</v>
      </c>
      <c r="AV472" s="13" t="s">
        <v>40</v>
      </c>
      <c r="AW472" s="13" t="s">
        <v>38</v>
      </c>
      <c r="AX472" s="13" t="s">
        <v>81</v>
      </c>
      <c r="AY472" s="222" t="s">
        <v>197</v>
      </c>
    </row>
    <row r="473" spans="1:65" s="13" customFormat="1" ht="10.199999999999999">
      <c r="B473" s="213"/>
      <c r="C473" s="214"/>
      <c r="D473" s="209" t="s">
        <v>206</v>
      </c>
      <c r="E473" s="215" t="s">
        <v>32</v>
      </c>
      <c r="F473" s="216" t="s">
        <v>270</v>
      </c>
      <c r="G473" s="214"/>
      <c r="H473" s="215" t="s">
        <v>32</v>
      </c>
      <c r="I473" s="217"/>
      <c r="J473" s="214"/>
      <c r="K473" s="214"/>
      <c r="L473" s="218"/>
      <c r="M473" s="219"/>
      <c r="N473" s="220"/>
      <c r="O473" s="220"/>
      <c r="P473" s="220"/>
      <c r="Q473" s="220"/>
      <c r="R473" s="220"/>
      <c r="S473" s="220"/>
      <c r="T473" s="221"/>
      <c r="AT473" s="222" t="s">
        <v>206</v>
      </c>
      <c r="AU473" s="222" t="s">
        <v>90</v>
      </c>
      <c r="AV473" s="13" t="s">
        <v>40</v>
      </c>
      <c r="AW473" s="13" t="s">
        <v>38</v>
      </c>
      <c r="AX473" s="13" t="s">
        <v>81</v>
      </c>
      <c r="AY473" s="222" t="s">
        <v>197</v>
      </c>
    </row>
    <row r="474" spans="1:65" s="14" customFormat="1" ht="10.199999999999999">
      <c r="B474" s="223"/>
      <c r="C474" s="224"/>
      <c r="D474" s="209" t="s">
        <v>206</v>
      </c>
      <c r="E474" s="225" t="s">
        <v>32</v>
      </c>
      <c r="F474" s="226" t="s">
        <v>564</v>
      </c>
      <c r="G474" s="224"/>
      <c r="H474" s="227">
        <v>520.52</v>
      </c>
      <c r="I474" s="228"/>
      <c r="J474" s="224"/>
      <c r="K474" s="224"/>
      <c r="L474" s="229"/>
      <c r="M474" s="230"/>
      <c r="N474" s="231"/>
      <c r="O474" s="231"/>
      <c r="P474" s="231"/>
      <c r="Q474" s="231"/>
      <c r="R474" s="231"/>
      <c r="S474" s="231"/>
      <c r="T474" s="232"/>
      <c r="AT474" s="233" t="s">
        <v>206</v>
      </c>
      <c r="AU474" s="233" t="s">
        <v>90</v>
      </c>
      <c r="AV474" s="14" t="s">
        <v>90</v>
      </c>
      <c r="AW474" s="14" t="s">
        <v>38</v>
      </c>
      <c r="AX474" s="14" t="s">
        <v>81</v>
      </c>
      <c r="AY474" s="233" t="s">
        <v>197</v>
      </c>
    </row>
    <row r="475" spans="1:65" s="14" customFormat="1" ht="10.199999999999999">
      <c r="B475" s="223"/>
      <c r="C475" s="224"/>
      <c r="D475" s="209" t="s">
        <v>206</v>
      </c>
      <c r="E475" s="225" t="s">
        <v>32</v>
      </c>
      <c r="F475" s="226" t="s">
        <v>565</v>
      </c>
      <c r="G475" s="224"/>
      <c r="H475" s="227">
        <v>7.08</v>
      </c>
      <c r="I475" s="228"/>
      <c r="J475" s="224"/>
      <c r="K475" s="224"/>
      <c r="L475" s="229"/>
      <c r="M475" s="230"/>
      <c r="N475" s="231"/>
      <c r="O475" s="231"/>
      <c r="P475" s="231"/>
      <c r="Q475" s="231"/>
      <c r="R475" s="231"/>
      <c r="S475" s="231"/>
      <c r="T475" s="232"/>
      <c r="AT475" s="233" t="s">
        <v>206</v>
      </c>
      <c r="AU475" s="233" t="s">
        <v>90</v>
      </c>
      <c r="AV475" s="14" t="s">
        <v>90</v>
      </c>
      <c r="AW475" s="14" t="s">
        <v>38</v>
      </c>
      <c r="AX475" s="14" t="s">
        <v>81</v>
      </c>
      <c r="AY475" s="233" t="s">
        <v>197</v>
      </c>
    </row>
    <row r="476" spans="1:65" s="15" customFormat="1" ht="10.199999999999999">
      <c r="B476" s="234"/>
      <c r="C476" s="235"/>
      <c r="D476" s="209" t="s">
        <v>206</v>
      </c>
      <c r="E476" s="236" t="s">
        <v>32</v>
      </c>
      <c r="F476" s="237" t="s">
        <v>209</v>
      </c>
      <c r="G476" s="235"/>
      <c r="H476" s="238">
        <v>527.6</v>
      </c>
      <c r="I476" s="239"/>
      <c r="J476" s="235"/>
      <c r="K476" s="235"/>
      <c r="L476" s="240"/>
      <c r="M476" s="241"/>
      <c r="N476" s="242"/>
      <c r="O476" s="242"/>
      <c r="P476" s="242"/>
      <c r="Q476" s="242"/>
      <c r="R476" s="242"/>
      <c r="S476" s="242"/>
      <c r="T476" s="243"/>
      <c r="AT476" s="244" t="s">
        <v>206</v>
      </c>
      <c r="AU476" s="244" t="s">
        <v>90</v>
      </c>
      <c r="AV476" s="15" t="s">
        <v>166</v>
      </c>
      <c r="AW476" s="15" t="s">
        <v>38</v>
      </c>
      <c r="AX476" s="15" t="s">
        <v>40</v>
      </c>
      <c r="AY476" s="244" t="s">
        <v>197</v>
      </c>
    </row>
    <row r="477" spans="1:65" s="2" customFormat="1" ht="16.5" customHeight="1">
      <c r="A477" s="37"/>
      <c r="B477" s="38"/>
      <c r="C477" s="196" t="s">
        <v>585</v>
      </c>
      <c r="D477" s="196" t="s">
        <v>199</v>
      </c>
      <c r="E477" s="197" t="s">
        <v>586</v>
      </c>
      <c r="F477" s="198" t="s">
        <v>587</v>
      </c>
      <c r="G477" s="199" t="s">
        <v>127</v>
      </c>
      <c r="H477" s="200">
        <v>1055.2</v>
      </c>
      <c r="I477" s="201"/>
      <c r="J477" s="202">
        <f>ROUND(I477*H477,2)</f>
        <v>0</v>
      </c>
      <c r="K477" s="198" t="s">
        <v>202</v>
      </c>
      <c r="L477" s="42"/>
      <c r="M477" s="203" t="s">
        <v>32</v>
      </c>
      <c r="N477" s="204" t="s">
        <v>52</v>
      </c>
      <c r="O477" s="67"/>
      <c r="P477" s="205">
        <f>O477*H477</f>
        <v>0</v>
      </c>
      <c r="Q477" s="205">
        <v>0</v>
      </c>
      <c r="R477" s="205">
        <f>Q477*H477</f>
        <v>0</v>
      </c>
      <c r="S477" s="205">
        <v>0</v>
      </c>
      <c r="T477" s="206">
        <f>S477*H477</f>
        <v>0</v>
      </c>
      <c r="U477" s="37"/>
      <c r="V477" s="37"/>
      <c r="W477" s="37"/>
      <c r="X477" s="37"/>
      <c r="Y477" s="37"/>
      <c r="Z477" s="37"/>
      <c r="AA477" s="37"/>
      <c r="AB477" s="37"/>
      <c r="AC477" s="37"/>
      <c r="AD477" s="37"/>
      <c r="AE477" s="37"/>
      <c r="AR477" s="207" t="s">
        <v>166</v>
      </c>
      <c r="AT477" s="207" t="s">
        <v>199</v>
      </c>
      <c r="AU477" s="207" t="s">
        <v>90</v>
      </c>
      <c r="AY477" s="19" t="s">
        <v>197</v>
      </c>
      <c r="BE477" s="208">
        <f>IF(N477="základní",J477,0)</f>
        <v>0</v>
      </c>
      <c r="BF477" s="208">
        <f>IF(N477="snížená",J477,0)</f>
        <v>0</v>
      </c>
      <c r="BG477" s="208">
        <f>IF(N477="zákl. přenesená",J477,0)</f>
        <v>0</v>
      </c>
      <c r="BH477" s="208">
        <f>IF(N477="sníž. přenesená",J477,0)</f>
        <v>0</v>
      </c>
      <c r="BI477" s="208">
        <f>IF(N477="nulová",J477,0)</f>
        <v>0</v>
      </c>
      <c r="BJ477" s="19" t="s">
        <v>40</v>
      </c>
      <c r="BK477" s="208">
        <f>ROUND(I477*H477,2)</f>
        <v>0</v>
      </c>
      <c r="BL477" s="19" t="s">
        <v>166</v>
      </c>
      <c r="BM477" s="207" t="s">
        <v>588</v>
      </c>
    </row>
    <row r="478" spans="1:65" s="13" customFormat="1" ht="10.199999999999999">
      <c r="B478" s="213"/>
      <c r="C478" s="214"/>
      <c r="D478" s="209" t="s">
        <v>206</v>
      </c>
      <c r="E478" s="215" t="s">
        <v>32</v>
      </c>
      <c r="F478" s="216" t="s">
        <v>563</v>
      </c>
      <c r="G478" s="214"/>
      <c r="H478" s="215" t="s">
        <v>32</v>
      </c>
      <c r="I478" s="217"/>
      <c r="J478" s="214"/>
      <c r="K478" s="214"/>
      <c r="L478" s="218"/>
      <c r="M478" s="219"/>
      <c r="N478" s="220"/>
      <c r="O478" s="220"/>
      <c r="P478" s="220"/>
      <c r="Q478" s="220"/>
      <c r="R478" s="220"/>
      <c r="S478" s="220"/>
      <c r="T478" s="221"/>
      <c r="AT478" s="222" t="s">
        <v>206</v>
      </c>
      <c r="AU478" s="222" t="s">
        <v>90</v>
      </c>
      <c r="AV478" s="13" t="s">
        <v>40</v>
      </c>
      <c r="AW478" s="13" t="s">
        <v>38</v>
      </c>
      <c r="AX478" s="13" t="s">
        <v>81</v>
      </c>
      <c r="AY478" s="222" t="s">
        <v>197</v>
      </c>
    </row>
    <row r="479" spans="1:65" s="13" customFormat="1" ht="10.199999999999999">
      <c r="B479" s="213"/>
      <c r="C479" s="214"/>
      <c r="D479" s="209" t="s">
        <v>206</v>
      </c>
      <c r="E479" s="215" t="s">
        <v>32</v>
      </c>
      <c r="F479" s="216" t="s">
        <v>207</v>
      </c>
      <c r="G479" s="214"/>
      <c r="H479" s="215" t="s">
        <v>32</v>
      </c>
      <c r="I479" s="217"/>
      <c r="J479" s="214"/>
      <c r="K479" s="214"/>
      <c r="L479" s="218"/>
      <c r="M479" s="219"/>
      <c r="N479" s="220"/>
      <c r="O479" s="220"/>
      <c r="P479" s="220"/>
      <c r="Q479" s="220"/>
      <c r="R479" s="220"/>
      <c r="S479" s="220"/>
      <c r="T479" s="221"/>
      <c r="AT479" s="222" t="s">
        <v>206</v>
      </c>
      <c r="AU479" s="222" t="s">
        <v>90</v>
      </c>
      <c r="AV479" s="13" t="s">
        <v>40</v>
      </c>
      <c r="AW479" s="13" t="s">
        <v>38</v>
      </c>
      <c r="AX479" s="13" t="s">
        <v>81</v>
      </c>
      <c r="AY479" s="222" t="s">
        <v>197</v>
      </c>
    </row>
    <row r="480" spans="1:65" s="13" customFormat="1" ht="10.199999999999999">
      <c r="B480" s="213"/>
      <c r="C480" s="214"/>
      <c r="D480" s="209" t="s">
        <v>206</v>
      </c>
      <c r="E480" s="215" t="s">
        <v>32</v>
      </c>
      <c r="F480" s="216" t="s">
        <v>270</v>
      </c>
      <c r="G480" s="214"/>
      <c r="H480" s="215" t="s">
        <v>32</v>
      </c>
      <c r="I480" s="217"/>
      <c r="J480" s="214"/>
      <c r="K480" s="214"/>
      <c r="L480" s="218"/>
      <c r="M480" s="219"/>
      <c r="N480" s="220"/>
      <c r="O480" s="220"/>
      <c r="P480" s="220"/>
      <c r="Q480" s="220"/>
      <c r="R480" s="220"/>
      <c r="S480" s="220"/>
      <c r="T480" s="221"/>
      <c r="AT480" s="222" t="s">
        <v>206</v>
      </c>
      <c r="AU480" s="222" t="s">
        <v>90</v>
      </c>
      <c r="AV480" s="13" t="s">
        <v>40</v>
      </c>
      <c r="AW480" s="13" t="s">
        <v>38</v>
      </c>
      <c r="AX480" s="13" t="s">
        <v>81</v>
      </c>
      <c r="AY480" s="222" t="s">
        <v>197</v>
      </c>
    </row>
    <row r="481" spans="1:65" s="14" customFormat="1" ht="10.199999999999999">
      <c r="B481" s="223"/>
      <c r="C481" s="224"/>
      <c r="D481" s="209" t="s">
        <v>206</v>
      </c>
      <c r="E481" s="225" t="s">
        <v>32</v>
      </c>
      <c r="F481" s="226" t="s">
        <v>564</v>
      </c>
      <c r="G481" s="224"/>
      <c r="H481" s="227">
        <v>520.52</v>
      </c>
      <c r="I481" s="228"/>
      <c r="J481" s="224"/>
      <c r="K481" s="224"/>
      <c r="L481" s="229"/>
      <c r="M481" s="230"/>
      <c r="N481" s="231"/>
      <c r="O481" s="231"/>
      <c r="P481" s="231"/>
      <c r="Q481" s="231"/>
      <c r="R481" s="231"/>
      <c r="S481" s="231"/>
      <c r="T481" s="232"/>
      <c r="AT481" s="233" t="s">
        <v>206</v>
      </c>
      <c r="AU481" s="233" t="s">
        <v>90</v>
      </c>
      <c r="AV481" s="14" t="s">
        <v>90</v>
      </c>
      <c r="AW481" s="14" t="s">
        <v>38</v>
      </c>
      <c r="AX481" s="14" t="s">
        <v>81</v>
      </c>
      <c r="AY481" s="233" t="s">
        <v>197</v>
      </c>
    </row>
    <row r="482" spans="1:65" s="14" customFormat="1" ht="10.199999999999999">
      <c r="B482" s="223"/>
      <c r="C482" s="224"/>
      <c r="D482" s="209" t="s">
        <v>206</v>
      </c>
      <c r="E482" s="225" t="s">
        <v>32</v>
      </c>
      <c r="F482" s="226" t="s">
        <v>565</v>
      </c>
      <c r="G482" s="224"/>
      <c r="H482" s="227">
        <v>7.08</v>
      </c>
      <c r="I482" s="228"/>
      <c r="J482" s="224"/>
      <c r="K482" s="224"/>
      <c r="L482" s="229"/>
      <c r="M482" s="230"/>
      <c r="N482" s="231"/>
      <c r="O482" s="231"/>
      <c r="P482" s="231"/>
      <c r="Q482" s="231"/>
      <c r="R482" s="231"/>
      <c r="S482" s="231"/>
      <c r="T482" s="232"/>
      <c r="AT482" s="233" t="s">
        <v>206</v>
      </c>
      <c r="AU482" s="233" t="s">
        <v>90</v>
      </c>
      <c r="AV482" s="14" t="s">
        <v>90</v>
      </c>
      <c r="AW482" s="14" t="s">
        <v>38</v>
      </c>
      <c r="AX482" s="14" t="s">
        <v>81</v>
      </c>
      <c r="AY482" s="233" t="s">
        <v>197</v>
      </c>
    </row>
    <row r="483" spans="1:65" s="16" customFormat="1" ht="10.199999999999999">
      <c r="B483" s="245"/>
      <c r="C483" s="246"/>
      <c r="D483" s="209" t="s">
        <v>206</v>
      </c>
      <c r="E483" s="247" t="s">
        <v>32</v>
      </c>
      <c r="F483" s="248" t="s">
        <v>589</v>
      </c>
      <c r="G483" s="246"/>
      <c r="H483" s="249">
        <v>527.6</v>
      </c>
      <c r="I483" s="250"/>
      <c r="J483" s="246"/>
      <c r="K483" s="246"/>
      <c r="L483" s="251"/>
      <c r="M483" s="252"/>
      <c r="N483" s="253"/>
      <c r="O483" s="253"/>
      <c r="P483" s="253"/>
      <c r="Q483" s="253"/>
      <c r="R483" s="253"/>
      <c r="S483" s="253"/>
      <c r="T483" s="254"/>
      <c r="AT483" s="255" t="s">
        <v>206</v>
      </c>
      <c r="AU483" s="255" t="s">
        <v>90</v>
      </c>
      <c r="AV483" s="16" t="s">
        <v>114</v>
      </c>
      <c r="AW483" s="16" t="s">
        <v>38</v>
      </c>
      <c r="AX483" s="16" t="s">
        <v>81</v>
      </c>
      <c r="AY483" s="255" t="s">
        <v>197</v>
      </c>
    </row>
    <row r="484" spans="1:65" s="14" customFormat="1" ht="10.199999999999999">
      <c r="B484" s="223"/>
      <c r="C484" s="224"/>
      <c r="D484" s="209" t="s">
        <v>206</v>
      </c>
      <c r="E484" s="225" t="s">
        <v>32</v>
      </c>
      <c r="F484" s="226" t="s">
        <v>564</v>
      </c>
      <c r="G484" s="224"/>
      <c r="H484" s="227">
        <v>520.52</v>
      </c>
      <c r="I484" s="228"/>
      <c r="J484" s="224"/>
      <c r="K484" s="224"/>
      <c r="L484" s="229"/>
      <c r="M484" s="230"/>
      <c r="N484" s="231"/>
      <c r="O484" s="231"/>
      <c r="P484" s="231"/>
      <c r="Q484" s="231"/>
      <c r="R484" s="231"/>
      <c r="S484" s="231"/>
      <c r="T484" s="232"/>
      <c r="AT484" s="233" t="s">
        <v>206</v>
      </c>
      <c r="AU484" s="233" t="s">
        <v>90</v>
      </c>
      <c r="AV484" s="14" t="s">
        <v>90</v>
      </c>
      <c r="AW484" s="14" t="s">
        <v>38</v>
      </c>
      <c r="AX484" s="14" t="s">
        <v>81</v>
      </c>
      <c r="AY484" s="233" t="s">
        <v>197</v>
      </c>
    </row>
    <row r="485" spans="1:65" s="14" customFormat="1" ht="10.199999999999999">
      <c r="B485" s="223"/>
      <c r="C485" s="224"/>
      <c r="D485" s="209" t="s">
        <v>206</v>
      </c>
      <c r="E485" s="225" t="s">
        <v>32</v>
      </c>
      <c r="F485" s="226" t="s">
        <v>565</v>
      </c>
      <c r="G485" s="224"/>
      <c r="H485" s="227">
        <v>7.08</v>
      </c>
      <c r="I485" s="228"/>
      <c r="J485" s="224"/>
      <c r="K485" s="224"/>
      <c r="L485" s="229"/>
      <c r="M485" s="230"/>
      <c r="N485" s="231"/>
      <c r="O485" s="231"/>
      <c r="P485" s="231"/>
      <c r="Q485" s="231"/>
      <c r="R485" s="231"/>
      <c r="S485" s="231"/>
      <c r="T485" s="232"/>
      <c r="AT485" s="233" t="s">
        <v>206</v>
      </c>
      <c r="AU485" s="233" t="s">
        <v>90</v>
      </c>
      <c r="AV485" s="14" t="s">
        <v>90</v>
      </c>
      <c r="AW485" s="14" t="s">
        <v>38</v>
      </c>
      <c r="AX485" s="14" t="s">
        <v>81</v>
      </c>
      <c r="AY485" s="233" t="s">
        <v>197</v>
      </c>
    </row>
    <row r="486" spans="1:65" s="16" customFormat="1" ht="10.199999999999999">
      <c r="B486" s="245"/>
      <c r="C486" s="246"/>
      <c r="D486" s="209" t="s">
        <v>206</v>
      </c>
      <c r="E486" s="247" t="s">
        <v>32</v>
      </c>
      <c r="F486" s="248" t="s">
        <v>590</v>
      </c>
      <c r="G486" s="246"/>
      <c r="H486" s="249">
        <v>527.6</v>
      </c>
      <c r="I486" s="250"/>
      <c r="J486" s="246"/>
      <c r="K486" s="246"/>
      <c r="L486" s="251"/>
      <c r="M486" s="252"/>
      <c r="N486" s="253"/>
      <c r="O486" s="253"/>
      <c r="P486" s="253"/>
      <c r="Q486" s="253"/>
      <c r="R486" s="253"/>
      <c r="S486" s="253"/>
      <c r="T486" s="254"/>
      <c r="AT486" s="255" t="s">
        <v>206</v>
      </c>
      <c r="AU486" s="255" t="s">
        <v>90</v>
      </c>
      <c r="AV486" s="16" t="s">
        <v>114</v>
      </c>
      <c r="AW486" s="16" t="s">
        <v>38</v>
      </c>
      <c r="AX486" s="16" t="s">
        <v>81</v>
      </c>
      <c r="AY486" s="255" t="s">
        <v>197</v>
      </c>
    </row>
    <row r="487" spans="1:65" s="15" customFormat="1" ht="10.199999999999999">
      <c r="B487" s="234"/>
      <c r="C487" s="235"/>
      <c r="D487" s="209" t="s">
        <v>206</v>
      </c>
      <c r="E487" s="236" t="s">
        <v>32</v>
      </c>
      <c r="F487" s="237" t="s">
        <v>209</v>
      </c>
      <c r="G487" s="235"/>
      <c r="H487" s="238">
        <v>1055.2</v>
      </c>
      <c r="I487" s="239"/>
      <c r="J487" s="235"/>
      <c r="K487" s="235"/>
      <c r="L487" s="240"/>
      <c r="M487" s="241"/>
      <c r="N487" s="242"/>
      <c r="O487" s="242"/>
      <c r="P487" s="242"/>
      <c r="Q487" s="242"/>
      <c r="R487" s="242"/>
      <c r="S487" s="242"/>
      <c r="T487" s="243"/>
      <c r="AT487" s="244" t="s">
        <v>206</v>
      </c>
      <c r="AU487" s="244" t="s">
        <v>90</v>
      </c>
      <c r="AV487" s="15" t="s">
        <v>166</v>
      </c>
      <c r="AW487" s="15" t="s">
        <v>38</v>
      </c>
      <c r="AX487" s="15" t="s">
        <v>40</v>
      </c>
      <c r="AY487" s="244" t="s">
        <v>197</v>
      </c>
    </row>
    <row r="488" spans="1:65" s="2" customFormat="1" ht="21.75" customHeight="1">
      <c r="A488" s="37"/>
      <c r="B488" s="38"/>
      <c r="C488" s="196" t="s">
        <v>591</v>
      </c>
      <c r="D488" s="196" t="s">
        <v>199</v>
      </c>
      <c r="E488" s="197" t="s">
        <v>592</v>
      </c>
      <c r="F488" s="198" t="s">
        <v>593</v>
      </c>
      <c r="G488" s="199" t="s">
        <v>127</v>
      </c>
      <c r="H488" s="200">
        <v>534.67999999999995</v>
      </c>
      <c r="I488" s="201"/>
      <c r="J488" s="202">
        <f>ROUND(I488*H488,2)</f>
        <v>0</v>
      </c>
      <c r="K488" s="198" t="s">
        <v>202</v>
      </c>
      <c r="L488" s="42"/>
      <c r="M488" s="203" t="s">
        <v>32</v>
      </c>
      <c r="N488" s="204" t="s">
        <v>52</v>
      </c>
      <c r="O488" s="67"/>
      <c r="P488" s="205">
        <f>O488*H488</f>
        <v>0</v>
      </c>
      <c r="Q488" s="205">
        <v>0</v>
      </c>
      <c r="R488" s="205">
        <f>Q488*H488</f>
        <v>0</v>
      </c>
      <c r="S488" s="205">
        <v>0</v>
      </c>
      <c r="T488" s="206">
        <f>S488*H488</f>
        <v>0</v>
      </c>
      <c r="U488" s="37"/>
      <c r="V488" s="37"/>
      <c r="W488" s="37"/>
      <c r="X488" s="37"/>
      <c r="Y488" s="37"/>
      <c r="Z488" s="37"/>
      <c r="AA488" s="37"/>
      <c r="AB488" s="37"/>
      <c r="AC488" s="37"/>
      <c r="AD488" s="37"/>
      <c r="AE488" s="37"/>
      <c r="AR488" s="207" t="s">
        <v>166</v>
      </c>
      <c r="AT488" s="207" t="s">
        <v>199</v>
      </c>
      <c r="AU488" s="207" t="s">
        <v>90</v>
      </c>
      <c r="AY488" s="19" t="s">
        <v>197</v>
      </c>
      <c r="BE488" s="208">
        <f>IF(N488="základní",J488,0)</f>
        <v>0</v>
      </c>
      <c r="BF488" s="208">
        <f>IF(N488="snížená",J488,0)</f>
        <v>0</v>
      </c>
      <c r="BG488" s="208">
        <f>IF(N488="zákl. přenesená",J488,0)</f>
        <v>0</v>
      </c>
      <c r="BH488" s="208">
        <f>IF(N488="sníž. přenesená",J488,0)</f>
        <v>0</v>
      </c>
      <c r="BI488" s="208">
        <f>IF(N488="nulová",J488,0)</f>
        <v>0</v>
      </c>
      <c r="BJ488" s="19" t="s">
        <v>40</v>
      </c>
      <c r="BK488" s="208">
        <f>ROUND(I488*H488,2)</f>
        <v>0</v>
      </c>
      <c r="BL488" s="19" t="s">
        <v>166</v>
      </c>
      <c r="BM488" s="207" t="s">
        <v>594</v>
      </c>
    </row>
    <row r="489" spans="1:65" s="2" customFormat="1" ht="28.8">
      <c r="A489" s="37"/>
      <c r="B489" s="38"/>
      <c r="C489" s="39"/>
      <c r="D489" s="209" t="s">
        <v>204</v>
      </c>
      <c r="E489" s="39"/>
      <c r="F489" s="210" t="s">
        <v>595</v>
      </c>
      <c r="G489" s="39"/>
      <c r="H489" s="39"/>
      <c r="I489" s="119"/>
      <c r="J489" s="39"/>
      <c r="K489" s="39"/>
      <c r="L489" s="42"/>
      <c r="M489" s="211"/>
      <c r="N489" s="212"/>
      <c r="O489" s="67"/>
      <c r="P489" s="67"/>
      <c r="Q489" s="67"/>
      <c r="R489" s="67"/>
      <c r="S489" s="67"/>
      <c r="T489" s="68"/>
      <c r="U489" s="37"/>
      <c r="V489" s="37"/>
      <c r="W489" s="37"/>
      <c r="X489" s="37"/>
      <c r="Y489" s="37"/>
      <c r="Z489" s="37"/>
      <c r="AA489" s="37"/>
      <c r="AB489" s="37"/>
      <c r="AC489" s="37"/>
      <c r="AD489" s="37"/>
      <c r="AE489" s="37"/>
      <c r="AT489" s="19" t="s">
        <v>204</v>
      </c>
      <c r="AU489" s="19" t="s">
        <v>90</v>
      </c>
    </row>
    <row r="490" spans="1:65" s="13" customFormat="1" ht="10.199999999999999">
      <c r="B490" s="213"/>
      <c r="C490" s="214"/>
      <c r="D490" s="209" t="s">
        <v>206</v>
      </c>
      <c r="E490" s="215" t="s">
        <v>32</v>
      </c>
      <c r="F490" s="216" t="s">
        <v>563</v>
      </c>
      <c r="G490" s="214"/>
      <c r="H490" s="215" t="s">
        <v>32</v>
      </c>
      <c r="I490" s="217"/>
      <c r="J490" s="214"/>
      <c r="K490" s="214"/>
      <c r="L490" s="218"/>
      <c r="M490" s="219"/>
      <c r="N490" s="220"/>
      <c r="O490" s="220"/>
      <c r="P490" s="220"/>
      <c r="Q490" s="220"/>
      <c r="R490" s="220"/>
      <c r="S490" s="220"/>
      <c r="T490" s="221"/>
      <c r="AT490" s="222" t="s">
        <v>206</v>
      </c>
      <c r="AU490" s="222" t="s">
        <v>90</v>
      </c>
      <c r="AV490" s="13" t="s">
        <v>40</v>
      </c>
      <c r="AW490" s="13" t="s">
        <v>38</v>
      </c>
      <c r="AX490" s="13" t="s">
        <v>81</v>
      </c>
      <c r="AY490" s="222" t="s">
        <v>197</v>
      </c>
    </row>
    <row r="491" spans="1:65" s="13" customFormat="1" ht="10.199999999999999">
      <c r="B491" s="213"/>
      <c r="C491" s="214"/>
      <c r="D491" s="209" t="s">
        <v>206</v>
      </c>
      <c r="E491" s="215" t="s">
        <v>32</v>
      </c>
      <c r="F491" s="216" t="s">
        <v>207</v>
      </c>
      <c r="G491" s="214"/>
      <c r="H491" s="215" t="s">
        <v>32</v>
      </c>
      <c r="I491" s="217"/>
      <c r="J491" s="214"/>
      <c r="K491" s="214"/>
      <c r="L491" s="218"/>
      <c r="M491" s="219"/>
      <c r="N491" s="220"/>
      <c r="O491" s="220"/>
      <c r="P491" s="220"/>
      <c r="Q491" s="220"/>
      <c r="R491" s="220"/>
      <c r="S491" s="220"/>
      <c r="T491" s="221"/>
      <c r="AT491" s="222" t="s">
        <v>206</v>
      </c>
      <c r="AU491" s="222" t="s">
        <v>90</v>
      </c>
      <c r="AV491" s="13" t="s">
        <v>40</v>
      </c>
      <c r="AW491" s="13" t="s">
        <v>38</v>
      </c>
      <c r="AX491" s="13" t="s">
        <v>81</v>
      </c>
      <c r="AY491" s="222" t="s">
        <v>197</v>
      </c>
    </row>
    <row r="492" spans="1:65" s="13" customFormat="1" ht="10.199999999999999">
      <c r="B492" s="213"/>
      <c r="C492" s="214"/>
      <c r="D492" s="209" t="s">
        <v>206</v>
      </c>
      <c r="E492" s="215" t="s">
        <v>32</v>
      </c>
      <c r="F492" s="216" t="s">
        <v>270</v>
      </c>
      <c r="G492" s="214"/>
      <c r="H492" s="215" t="s">
        <v>32</v>
      </c>
      <c r="I492" s="217"/>
      <c r="J492" s="214"/>
      <c r="K492" s="214"/>
      <c r="L492" s="218"/>
      <c r="M492" s="219"/>
      <c r="N492" s="220"/>
      <c r="O492" s="220"/>
      <c r="P492" s="220"/>
      <c r="Q492" s="220"/>
      <c r="R492" s="220"/>
      <c r="S492" s="220"/>
      <c r="T492" s="221"/>
      <c r="AT492" s="222" t="s">
        <v>206</v>
      </c>
      <c r="AU492" s="222" t="s">
        <v>90</v>
      </c>
      <c r="AV492" s="13" t="s">
        <v>40</v>
      </c>
      <c r="AW492" s="13" t="s">
        <v>38</v>
      </c>
      <c r="AX492" s="13" t="s">
        <v>81</v>
      </c>
      <c r="AY492" s="222" t="s">
        <v>197</v>
      </c>
    </row>
    <row r="493" spans="1:65" s="14" customFormat="1" ht="10.199999999999999">
      <c r="B493" s="223"/>
      <c r="C493" s="224"/>
      <c r="D493" s="209" t="s">
        <v>206</v>
      </c>
      <c r="E493" s="225" t="s">
        <v>32</v>
      </c>
      <c r="F493" s="226" t="s">
        <v>564</v>
      </c>
      <c r="G493" s="224"/>
      <c r="H493" s="227">
        <v>520.52</v>
      </c>
      <c r="I493" s="228"/>
      <c r="J493" s="224"/>
      <c r="K493" s="224"/>
      <c r="L493" s="229"/>
      <c r="M493" s="230"/>
      <c r="N493" s="231"/>
      <c r="O493" s="231"/>
      <c r="P493" s="231"/>
      <c r="Q493" s="231"/>
      <c r="R493" s="231"/>
      <c r="S493" s="231"/>
      <c r="T493" s="232"/>
      <c r="AT493" s="233" t="s">
        <v>206</v>
      </c>
      <c r="AU493" s="233" t="s">
        <v>90</v>
      </c>
      <c r="AV493" s="14" t="s">
        <v>90</v>
      </c>
      <c r="AW493" s="14" t="s">
        <v>38</v>
      </c>
      <c r="AX493" s="14" t="s">
        <v>81</v>
      </c>
      <c r="AY493" s="233" t="s">
        <v>197</v>
      </c>
    </row>
    <row r="494" spans="1:65" s="14" customFormat="1" ht="10.199999999999999">
      <c r="B494" s="223"/>
      <c r="C494" s="224"/>
      <c r="D494" s="209" t="s">
        <v>206</v>
      </c>
      <c r="E494" s="225" t="s">
        <v>32</v>
      </c>
      <c r="F494" s="226" t="s">
        <v>596</v>
      </c>
      <c r="G494" s="224"/>
      <c r="H494" s="227">
        <v>14.16</v>
      </c>
      <c r="I494" s="228"/>
      <c r="J494" s="224"/>
      <c r="K494" s="224"/>
      <c r="L494" s="229"/>
      <c r="M494" s="230"/>
      <c r="N494" s="231"/>
      <c r="O494" s="231"/>
      <c r="P494" s="231"/>
      <c r="Q494" s="231"/>
      <c r="R494" s="231"/>
      <c r="S494" s="231"/>
      <c r="T494" s="232"/>
      <c r="AT494" s="233" t="s">
        <v>206</v>
      </c>
      <c r="AU494" s="233" t="s">
        <v>90</v>
      </c>
      <c r="AV494" s="14" t="s">
        <v>90</v>
      </c>
      <c r="AW494" s="14" t="s">
        <v>38</v>
      </c>
      <c r="AX494" s="14" t="s">
        <v>81</v>
      </c>
      <c r="AY494" s="233" t="s">
        <v>197</v>
      </c>
    </row>
    <row r="495" spans="1:65" s="15" customFormat="1" ht="10.199999999999999">
      <c r="B495" s="234"/>
      <c r="C495" s="235"/>
      <c r="D495" s="209" t="s">
        <v>206</v>
      </c>
      <c r="E495" s="236" t="s">
        <v>32</v>
      </c>
      <c r="F495" s="237" t="s">
        <v>209</v>
      </c>
      <c r="G495" s="235"/>
      <c r="H495" s="238">
        <v>534.67999999999995</v>
      </c>
      <c r="I495" s="239"/>
      <c r="J495" s="235"/>
      <c r="K495" s="235"/>
      <c r="L495" s="240"/>
      <c r="M495" s="241"/>
      <c r="N495" s="242"/>
      <c r="O495" s="242"/>
      <c r="P495" s="242"/>
      <c r="Q495" s="242"/>
      <c r="R495" s="242"/>
      <c r="S495" s="242"/>
      <c r="T495" s="243"/>
      <c r="AT495" s="244" t="s">
        <v>206</v>
      </c>
      <c r="AU495" s="244" t="s">
        <v>90</v>
      </c>
      <c r="AV495" s="15" t="s">
        <v>166</v>
      </c>
      <c r="AW495" s="15" t="s">
        <v>38</v>
      </c>
      <c r="AX495" s="15" t="s">
        <v>40</v>
      </c>
      <c r="AY495" s="244" t="s">
        <v>197</v>
      </c>
    </row>
    <row r="496" spans="1:65" s="2" customFormat="1" ht="21.75" customHeight="1">
      <c r="A496" s="37"/>
      <c r="B496" s="38"/>
      <c r="C496" s="196" t="s">
        <v>597</v>
      </c>
      <c r="D496" s="196" t="s">
        <v>199</v>
      </c>
      <c r="E496" s="197" t="s">
        <v>598</v>
      </c>
      <c r="F496" s="198" t="s">
        <v>599</v>
      </c>
      <c r="G496" s="199" t="s">
        <v>127</v>
      </c>
      <c r="H496" s="200">
        <v>527.6</v>
      </c>
      <c r="I496" s="201"/>
      <c r="J496" s="202">
        <f>ROUND(I496*H496,2)</f>
        <v>0</v>
      </c>
      <c r="K496" s="198" t="s">
        <v>202</v>
      </c>
      <c r="L496" s="42"/>
      <c r="M496" s="203" t="s">
        <v>32</v>
      </c>
      <c r="N496" s="204" t="s">
        <v>52</v>
      </c>
      <c r="O496" s="67"/>
      <c r="P496" s="205">
        <f>O496*H496</f>
        <v>0</v>
      </c>
      <c r="Q496" s="205">
        <v>0</v>
      </c>
      <c r="R496" s="205">
        <f>Q496*H496</f>
        <v>0</v>
      </c>
      <c r="S496" s="205">
        <v>0</v>
      </c>
      <c r="T496" s="206">
        <f>S496*H496</f>
        <v>0</v>
      </c>
      <c r="U496" s="37"/>
      <c r="V496" s="37"/>
      <c r="W496" s="37"/>
      <c r="X496" s="37"/>
      <c r="Y496" s="37"/>
      <c r="Z496" s="37"/>
      <c r="AA496" s="37"/>
      <c r="AB496" s="37"/>
      <c r="AC496" s="37"/>
      <c r="AD496" s="37"/>
      <c r="AE496" s="37"/>
      <c r="AR496" s="207" t="s">
        <v>166</v>
      </c>
      <c r="AT496" s="207" t="s">
        <v>199</v>
      </c>
      <c r="AU496" s="207" t="s">
        <v>90</v>
      </c>
      <c r="AY496" s="19" t="s">
        <v>197</v>
      </c>
      <c r="BE496" s="208">
        <f>IF(N496="základní",J496,0)</f>
        <v>0</v>
      </c>
      <c r="BF496" s="208">
        <f>IF(N496="snížená",J496,0)</f>
        <v>0</v>
      </c>
      <c r="BG496" s="208">
        <f>IF(N496="zákl. přenesená",J496,0)</f>
        <v>0</v>
      </c>
      <c r="BH496" s="208">
        <f>IF(N496="sníž. přenesená",J496,0)</f>
        <v>0</v>
      </c>
      <c r="BI496" s="208">
        <f>IF(N496="nulová",J496,0)</f>
        <v>0</v>
      </c>
      <c r="BJ496" s="19" t="s">
        <v>40</v>
      </c>
      <c r="BK496" s="208">
        <f>ROUND(I496*H496,2)</f>
        <v>0</v>
      </c>
      <c r="BL496" s="19" t="s">
        <v>166</v>
      </c>
      <c r="BM496" s="207" t="s">
        <v>600</v>
      </c>
    </row>
    <row r="497" spans="1:65" s="2" customFormat="1" ht="28.8">
      <c r="A497" s="37"/>
      <c r="B497" s="38"/>
      <c r="C497" s="39"/>
      <c r="D497" s="209" t="s">
        <v>204</v>
      </c>
      <c r="E497" s="39"/>
      <c r="F497" s="210" t="s">
        <v>601</v>
      </c>
      <c r="G497" s="39"/>
      <c r="H497" s="39"/>
      <c r="I497" s="119"/>
      <c r="J497" s="39"/>
      <c r="K497" s="39"/>
      <c r="L497" s="42"/>
      <c r="M497" s="211"/>
      <c r="N497" s="212"/>
      <c r="O497" s="67"/>
      <c r="P497" s="67"/>
      <c r="Q497" s="67"/>
      <c r="R497" s="67"/>
      <c r="S497" s="67"/>
      <c r="T497" s="68"/>
      <c r="U497" s="37"/>
      <c r="V497" s="37"/>
      <c r="W497" s="37"/>
      <c r="X497" s="37"/>
      <c r="Y497" s="37"/>
      <c r="Z497" s="37"/>
      <c r="AA497" s="37"/>
      <c r="AB497" s="37"/>
      <c r="AC497" s="37"/>
      <c r="AD497" s="37"/>
      <c r="AE497" s="37"/>
      <c r="AT497" s="19" t="s">
        <v>204</v>
      </c>
      <c r="AU497" s="19" t="s">
        <v>90</v>
      </c>
    </row>
    <row r="498" spans="1:65" s="13" customFormat="1" ht="10.199999999999999">
      <c r="B498" s="213"/>
      <c r="C498" s="214"/>
      <c r="D498" s="209" t="s">
        <v>206</v>
      </c>
      <c r="E498" s="215" t="s">
        <v>32</v>
      </c>
      <c r="F498" s="216" t="s">
        <v>563</v>
      </c>
      <c r="G498" s="214"/>
      <c r="H498" s="215" t="s">
        <v>32</v>
      </c>
      <c r="I498" s="217"/>
      <c r="J498" s="214"/>
      <c r="K498" s="214"/>
      <c r="L498" s="218"/>
      <c r="M498" s="219"/>
      <c r="N498" s="220"/>
      <c r="O498" s="220"/>
      <c r="P498" s="220"/>
      <c r="Q498" s="220"/>
      <c r="R498" s="220"/>
      <c r="S498" s="220"/>
      <c r="T498" s="221"/>
      <c r="AT498" s="222" t="s">
        <v>206</v>
      </c>
      <c r="AU498" s="222" t="s">
        <v>90</v>
      </c>
      <c r="AV498" s="13" t="s">
        <v>40</v>
      </c>
      <c r="AW498" s="13" t="s">
        <v>38</v>
      </c>
      <c r="AX498" s="13" t="s">
        <v>81</v>
      </c>
      <c r="AY498" s="222" t="s">
        <v>197</v>
      </c>
    </row>
    <row r="499" spans="1:65" s="13" customFormat="1" ht="10.199999999999999">
      <c r="B499" s="213"/>
      <c r="C499" s="214"/>
      <c r="D499" s="209" t="s">
        <v>206</v>
      </c>
      <c r="E499" s="215" t="s">
        <v>32</v>
      </c>
      <c r="F499" s="216" t="s">
        <v>207</v>
      </c>
      <c r="G499" s="214"/>
      <c r="H499" s="215" t="s">
        <v>32</v>
      </c>
      <c r="I499" s="217"/>
      <c r="J499" s="214"/>
      <c r="K499" s="214"/>
      <c r="L499" s="218"/>
      <c r="M499" s="219"/>
      <c r="N499" s="220"/>
      <c r="O499" s="220"/>
      <c r="P499" s="220"/>
      <c r="Q499" s="220"/>
      <c r="R499" s="220"/>
      <c r="S499" s="220"/>
      <c r="T499" s="221"/>
      <c r="AT499" s="222" t="s">
        <v>206</v>
      </c>
      <c r="AU499" s="222" t="s">
        <v>90</v>
      </c>
      <c r="AV499" s="13" t="s">
        <v>40</v>
      </c>
      <c r="AW499" s="13" t="s">
        <v>38</v>
      </c>
      <c r="AX499" s="13" t="s">
        <v>81</v>
      </c>
      <c r="AY499" s="222" t="s">
        <v>197</v>
      </c>
    </row>
    <row r="500" spans="1:65" s="13" customFormat="1" ht="10.199999999999999">
      <c r="B500" s="213"/>
      <c r="C500" s="214"/>
      <c r="D500" s="209" t="s">
        <v>206</v>
      </c>
      <c r="E500" s="215" t="s">
        <v>32</v>
      </c>
      <c r="F500" s="216" t="s">
        <v>270</v>
      </c>
      <c r="G500" s="214"/>
      <c r="H500" s="215" t="s">
        <v>32</v>
      </c>
      <c r="I500" s="217"/>
      <c r="J500" s="214"/>
      <c r="K500" s="214"/>
      <c r="L500" s="218"/>
      <c r="M500" s="219"/>
      <c r="N500" s="220"/>
      <c r="O500" s="220"/>
      <c r="P500" s="220"/>
      <c r="Q500" s="220"/>
      <c r="R500" s="220"/>
      <c r="S500" s="220"/>
      <c r="T500" s="221"/>
      <c r="AT500" s="222" t="s">
        <v>206</v>
      </c>
      <c r="AU500" s="222" t="s">
        <v>90</v>
      </c>
      <c r="AV500" s="13" t="s">
        <v>40</v>
      </c>
      <c r="AW500" s="13" t="s">
        <v>38</v>
      </c>
      <c r="AX500" s="13" t="s">
        <v>81</v>
      </c>
      <c r="AY500" s="222" t="s">
        <v>197</v>
      </c>
    </row>
    <row r="501" spans="1:65" s="14" customFormat="1" ht="10.199999999999999">
      <c r="B501" s="223"/>
      <c r="C501" s="224"/>
      <c r="D501" s="209" t="s">
        <v>206</v>
      </c>
      <c r="E501" s="225" t="s">
        <v>32</v>
      </c>
      <c r="F501" s="226" t="s">
        <v>564</v>
      </c>
      <c r="G501" s="224"/>
      <c r="H501" s="227">
        <v>520.52</v>
      </c>
      <c r="I501" s="228"/>
      <c r="J501" s="224"/>
      <c r="K501" s="224"/>
      <c r="L501" s="229"/>
      <c r="M501" s="230"/>
      <c r="N501" s="231"/>
      <c r="O501" s="231"/>
      <c r="P501" s="231"/>
      <c r="Q501" s="231"/>
      <c r="R501" s="231"/>
      <c r="S501" s="231"/>
      <c r="T501" s="232"/>
      <c r="AT501" s="233" t="s">
        <v>206</v>
      </c>
      <c r="AU501" s="233" t="s">
        <v>90</v>
      </c>
      <c r="AV501" s="14" t="s">
        <v>90</v>
      </c>
      <c r="AW501" s="14" t="s">
        <v>38</v>
      </c>
      <c r="AX501" s="14" t="s">
        <v>81</v>
      </c>
      <c r="AY501" s="233" t="s">
        <v>197</v>
      </c>
    </row>
    <row r="502" spans="1:65" s="14" customFormat="1" ht="10.199999999999999">
      <c r="B502" s="223"/>
      <c r="C502" s="224"/>
      <c r="D502" s="209" t="s">
        <v>206</v>
      </c>
      <c r="E502" s="225" t="s">
        <v>32</v>
      </c>
      <c r="F502" s="226" t="s">
        <v>565</v>
      </c>
      <c r="G502" s="224"/>
      <c r="H502" s="227">
        <v>7.08</v>
      </c>
      <c r="I502" s="228"/>
      <c r="J502" s="224"/>
      <c r="K502" s="224"/>
      <c r="L502" s="229"/>
      <c r="M502" s="230"/>
      <c r="N502" s="231"/>
      <c r="O502" s="231"/>
      <c r="P502" s="231"/>
      <c r="Q502" s="231"/>
      <c r="R502" s="231"/>
      <c r="S502" s="231"/>
      <c r="T502" s="232"/>
      <c r="AT502" s="233" t="s">
        <v>206</v>
      </c>
      <c r="AU502" s="233" t="s">
        <v>90</v>
      </c>
      <c r="AV502" s="14" t="s">
        <v>90</v>
      </c>
      <c r="AW502" s="14" t="s">
        <v>38</v>
      </c>
      <c r="AX502" s="14" t="s">
        <v>81</v>
      </c>
      <c r="AY502" s="233" t="s">
        <v>197</v>
      </c>
    </row>
    <row r="503" spans="1:65" s="15" customFormat="1" ht="10.199999999999999">
      <c r="B503" s="234"/>
      <c r="C503" s="235"/>
      <c r="D503" s="209" t="s">
        <v>206</v>
      </c>
      <c r="E503" s="236" t="s">
        <v>32</v>
      </c>
      <c r="F503" s="237" t="s">
        <v>209</v>
      </c>
      <c r="G503" s="235"/>
      <c r="H503" s="238">
        <v>527.6</v>
      </c>
      <c r="I503" s="239"/>
      <c r="J503" s="235"/>
      <c r="K503" s="235"/>
      <c r="L503" s="240"/>
      <c r="M503" s="241"/>
      <c r="N503" s="242"/>
      <c r="O503" s="242"/>
      <c r="P503" s="242"/>
      <c r="Q503" s="242"/>
      <c r="R503" s="242"/>
      <c r="S503" s="242"/>
      <c r="T503" s="243"/>
      <c r="AT503" s="244" t="s">
        <v>206</v>
      </c>
      <c r="AU503" s="244" t="s">
        <v>90</v>
      </c>
      <c r="AV503" s="15" t="s">
        <v>166</v>
      </c>
      <c r="AW503" s="15" t="s">
        <v>38</v>
      </c>
      <c r="AX503" s="15" t="s">
        <v>40</v>
      </c>
      <c r="AY503" s="244" t="s">
        <v>197</v>
      </c>
    </row>
    <row r="504" spans="1:65" s="2" customFormat="1" ht="16.5" customHeight="1">
      <c r="A504" s="37"/>
      <c r="B504" s="38"/>
      <c r="C504" s="196" t="s">
        <v>602</v>
      </c>
      <c r="D504" s="196" t="s">
        <v>199</v>
      </c>
      <c r="E504" s="197" t="s">
        <v>603</v>
      </c>
      <c r="F504" s="198" t="s">
        <v>604</v>
      </c>
      <c r="G504" s="199" t="s">
        <v>127</v>
      </c>
      <c r="H504" s="200">
        <v>62.5</v>
      </c>
      <c r="I504" s="201"/>
      <c r="J504" s="202">
        <f>ROUND(I504*H504,2)</f>
        <v>0</v>
      </c>
      <c r="K504" s="198" t="s">
        <v>202</v>
      </c>
      <c r="L504" s="42"/>
      <c r="M504" s="203" t="s">
        <v>32</v>
      </c>
      <c r="N504" s="204" t="s">
        <v>52</v>
      </c>
      <c r="O504" s="67"/>
      <c r="P504" s="205">
        <f>O504*H504</f>
        <v>0</v>
      </c>
      <c r="Q504" s="205">
        <v>0</v>
      </c>
      <c r="R504" s="205">
        <f>Q504*H504</f>
        <v>0</v>
      </c>
      <c r="S504" s="205">
        <v>0</v>
      </c>
      <c r="T504" s="206">
        <f>S504*H504</f>
        <v>0</v>
      </c>
      <c r="U504" s="37"/>
      <c r="V504" s="37"/>
      <c r="W504" s="37"/>
      <c r="X504" s="37"/>
      <c r="Y504" s="37"/>
      <c r="Z504" s="37"/>
      <c r="AA504" s="37"/>
      <c r="AB504" s="37"/>
      <c r="AC504" s="37"/>
      <c r="AD504" s="37"/>
      <c r="AE504" s="37"/>
      <c r="AR504" s="207" t="s">
        <v>166</v>
      </c>
      <c r="AT504" s="207" t="s">
        <v>199</v>
      </c>
      <c r="AU504" s="207" t="s">
        <v>90</v>
      </c>
      <c r="AY504" s="19" t="s">
        <v>197</v>
      </c>
      <c r="BE504" s="208">
        <f>IF(N504="základní",J504,0)</f>
        <v>0</v>
      </c>
      <c r="BF504" s="208">
        <f>IF(N504="snížená",J504,0)</f>
        <v>0</v>
      </c>
      <c r="BG504" s="208">
        <f>IF(N504="zákl. přenesená",J504,0)</f>
        <v>0</v>
      </c>
      <c r="BH504" s="208">
        <f>IF(N504="sníž. přenesená",J504,0)</f>
        <v>0</v>
      </c>
      <c r="BI504" s="208">
        <f>IF(N504="nulová",J504,0)</f>
        <v>0</v>
      </c>
      <c r="BJ504" s="19" t="s">
        <v>40</v>
      </c>
      <c r="BK504" s="208">
        <f>ROUND(I504*H504,2)</f>
        <v>0</v>
      </c>
      <c r="BL504" s="19" t="s">
        <v>166</v>
      </c>
      <c r="BM504" s="207" t="s">
        <v>605</v>
      </c>
    </row>
    <row r="505" spans="1:65" s="2" customFormat="1" ht="211.2">
      <c r="A505" s="37"/>
      <c r="B505" s="38"/>
      <c r="C505" s="39"/>
      <c r="D505" s="209" t="s">
        <v>204</v>
      </c>
      <c r="E505" s="39"/>
      <c r="F505" s="210" t="s">
        <v>606</v>
      </c>
      <c r="G505" s="39"/>
      <c r="H505" s="39"/>
      <c r="I505" s="119"/>
      <c r="J505" s="39"/>
      <c r="K505" s="39"/>
      <c r="L505" s="42"/>
      <c r="M505" s="211"/>
      <c r="N505" s="212"/>
      <c r="O505" s="67"/>
      <c r="P505" s="67"/>
      <c r="Q505" s="67"/>
      <c r="R505" s="67"/>
      <c r="S505" s="67"/>
      <c r="T505" s="68"/>
      <c r="U505" s="37"/>
      <c r="V505" s="37"/>
      <c r="W505" s="37"/>
      <c r="X505" s="37"/>
      <c r="Y505" s="37"/>
      <c r="Z505" s="37"/>
      <c r="AA505" s="37"/>
      <c r="AB505" s="37"/>
      <c r="AC505" s="37"/>
      <c r="AD505" s="37"/>
      <c r="AE505" s="37"/>
      <c r="AT505" s="19" t="s">
        <v>204</v>
      </c>
      <c r="AU505" s="19" t="s">
        <v>90</v>
      </c>
    </row>
    <row r="506" spans="1:65" s="13" customFormat="1" ht="10.199999999999999">
      <c r="B506" s="213"/>
      <c r="C506" s="214"/>
      <c r="D506" s="209" t="s">
        <v>206</v>
      </c>
      <c r="E506" s="215" t="s">
        <v>32</v>
      </c>
      <c r="F506" s="216" t="s">
        <v>269</v>
      </c>
      <c r="G506" s="214"/>
      <c r="H506" s="215" t="s">
        <v>32</v>
      </c>
      <c r="I506" s="217"/>
      <c r="J506" s="214"/>
      <c r="K506" s="214"/>
      <c r="L506" s="218"/>
      <c r="M506" s="219"/>
      <c r="N506" s="220"/>
      <c r="O506" s="220"/>
      <c r="P506" s="220"/>
      <c r="Q506" s="220"/>
      <c r="R506" s="220"/>
      <c r="S506" s="220"/>
      <c r="T506" s="221"/>
      <c r="AT506" s="222" t="s">
        <v>206</v>
      </c>
      <c r="AU506" s="222" t="s">
        <v>90</v>
      </c>
      <c r="AV506" s="13" t="s">
        <v>40</v>
      </c>
      <c r="AW506" s="13" t="s">
        <v>38</v>
      </c>
      <c r="AX506" s="13" t="s">
        <v>81</v>
      </c>
      <c r="AY506" s="222" t="s">
        <v>197</v>
      </c>
    </row>
    <row r="507" spans="1:65" s="13" customFormat="1" ht="10.199999999999999">
      <c r="B507" s="213"/>
      <c r="C507" s="214"/>
      <c r="D507" s="209" t="s">
        <v>206</v>
      </c>
      <c r="E507" s="215" t="s">
        <v>32</v>
      </c>
      <c r="F507" s="216" t="s">
        <v>207</v>
      </c>
      <c r="G507" s="214"/>
      <c r="H507" s="215" t="s">
        <v>32</v>
      </c>
      <c r="I507" s="217"/>
      <c r="J507" s="214"/>
      <c r="K507" s="214"/>
      <c r="L507" s="218"/>
      <c r="M507" s="219"/>
      <c r="N507" s="220"/>
      <c r="O507" s="220"/>
      <c r="P507" s="220"/>
      <c r="Q507" s="220"/>
      <c r="R507" s="220"/>
      <c r="S507" s="220"/>
      <c r="T507" s="221"/>
      <c r="AT507" s="222" t="s">
        <v>206</v>
      </c>
      <c r="AU507" s="222" t="s">
        <v>90</v>
      </c>
      <c r="AV507" s="13" t="s">
        <v>40</v>
      </c>
      <c r="AW507" s="13" t="s">
        <v>38</v>
      </c>
      <c r="AX507" s="13" t="s">
        <v>81</v>
      </c>
      <c r="AY507" s="222" t="s">
        <v>197</v>
      </c>
    </row>
    <row r="508" spans="1:65" s="13" customFormat="1" ht="10.199999999999999">
      <c r="B508" s="213"/>
      <c r="C508" s="214"/>
      <c r="D508" s="209" t="s">
        <v>206</v>
      </c>
      <c r="E508" s="215" t="s">
        <v>32</v>
      </c>
      <c r="F508" s="216" t="s">
        <v>270</v>
      </c>
      <c r="G508" s="214"/>
      <c r="H508" s="215" t="s">
        <v>32</v>
      </c>
      <c r="I508" s="217"/>
      <c r="J508" s="214"/>
      <c r="K508" s="214"/>
      <c r="L508" s="218"/>
      <c r="M508" s="219"/>
      <c r="N508" s="220"/>
      <c r="O508" s="220"/>
      <c r="P508" s="220"/>
      <c r="Q508" s="220"/>
      <c r="R508" s="220"/>
      <c r="S508" s="220"/>
      <c r="T508" s="221"/>
      <c r="AT508" s="222" t="s">
        <v>206</v>
      </c>
      <c r="AU508" s="222" t="s">
        <v>90</v>
      </c>
      <c r="AV508" s="13" t="s">
        <v>40</v>
      </c>
      <c r="AW508" s="13" t="s">
        <v>38</v>
      </c>
      <c r="AX508" s="13" t="s">
        <v>81</v>
      </c>
      <c r="AY508" s="222" t="s">
        <v>197</v>
      </c>
    </row>
    <row r="509" spans="1:65" s="14" customFormat="1" ht="10.199999999999999">
      <c r="B509" s="223"/>
      <c r="C509" s="224"/>
      <c r="D509" s="209" t="s">
        <v>206</v>
      </c>
      <c r="E509" s="225" t="s">
        <v>32</v>
      </c>
      <c r="F509" s="226" t="s">
        <v>149</v>
      </c>
      <c r="G509" s="224"/>
      <c r="H509" s="227">
        <v>62.5</v>
      </c>
      <c r="I509" s="228"/>
      <c r="J509" s="224"/>
      <c r="K509" s="224"/>
      <c r="L509" s="229"/>
      <c r="M509" s="230"/>
      <c r="N509" s="231"/>
      <c r="O509" s="231"/>
      <c r="P509" s="231"/>
      <c r="Q509" s="231"/>
      <c r="R509" s="231"/>
      <c r="S509" s="231"/>
      <c r="T509" s="232"/>
      <c r="AT509" s="233" t="s">
        <v>206</v>
      </c>
      <c r="AU509" s="233" t="s">
        <v>90</v>
      </c>
      <c r="AV509" s="14" t="s">
        <v>90</v>
      </c>
      <c r="AW509" s="14" t="s">
        <v>38</v>
      </c>
      <c r="AX509" s="14" t="s">
        <v>81</v>
      </c>
      <c r="AY509" s="233" t="s">
        <v>197</v>
      </c>
    </row>
    <row r="510" spans="1:65" s="16" customFormat="1" ht="10.199999999999999">
      <c r="B510" s="245"/>
      <c r="C510" s="246"/>
      <c r="D510" s="209" t="s">
        <v>206</v>
      </c>
      <c r="E510" s="247" t="s">
        <v>32</v>
      </c>
      <c r="F510" s="248" t="s">
        <v>549</v>
      </c>
      <c r="G510" s="246"/>
      <c r="H510" s="249">
        <v>62.5</v>
      </c>
      <c r="I510" s="250"/>
      <c r="J510" s="246"/>
      <c r="K510" s="246"/>
      <c r="L510" s="251"/>
      <c r="M510" s="252"/>
      <c r="N510" s="253"/>
      <c r="O510" s="253"/>
      <c r="P510" s="253"/>
      <c r="Q510" s="253"/>
      <c r="R510" s="253"/>
      <c r="S510" s="253"/>
      <c r="T510" s="254"/>
      <c r="AT510" s="255" t="s">
        <v>206</v>
      </c>
      <c r="AU510" s="255" t="s">
        <v>90</v>
      </c>
      <c r="AV510" s="16" t="s">
        <v>114</v>
      </c>
      <c r="AW510" s="16" t="s">
        <v>38</v>
      </c>
      <c r="AX510" s="16" t="s">
        <v>81</v>
      </c>
      <c r="AY510" s="255" t="s">
        <v>197</v>
      </c>
    </row>
    <row r="511" spans="1:65" s="15" customFormat="1" ht="10.199999999999999">
      <c r="B511" s="234"/>
      <c r="C511" s="235"/>
      <c r="D511" s="209" t="s">
        <v>206</v>
      </c>
      <c r="E511" s="236" t="s">
        <v>32</v>
      </c>
      <c r="F511" s="237" t="s">
        <v>209</v>
      </c>
      <c r="G511" s="235"/>
      <c r="H511" s="238">
        <v>62.5</v>
      </c>
      <c r="I511" s="239"/>
      <c r="J511" s="235"/>
      <c r="K511" s="235"/>
      <c r="L511" s="240"/>
      <c r="M511" s="241"/>
      <c r="N511" s="242"/>
      <c r="O511" s="242"/>
      <c r="P511" s="242"/>
      <c r="Q511" s="242"/>
      <c r="R511" s="242"/>
      <c r="S511" s="242"/>
      <c r="T511" s="243"/>
      <c r="AT511" s="244" t="s">
        <v>206</v>
      </c>
      <c r="AU511" s="244" t="s">
        <v>90</v>
      </c>
      <c r="AV511" s="15" t="s">
        <v>166</v>
      </c>
      <c r="AW511" s="15" t="s">
        <v>38</v>
      </c>
      <c r="AX511" s="15" t="s">
        <v>40</v>
      </c>
      <c r="AY511" s="244" t="s">
        <v>197</v>
      </c>
    </row>
    <row r="512" spans="1:65" s="2" customFormat="1" ht="21.75" customHeight="1">
      <c r="A512" s="37"/>
      <c r="B512" s="38"/>
      <c r="C512" s="196" t="s">
        <v>607</v>
      </c>
      <c r="D512" s="196" t="s">
        <v>199</v>
      </c>
      <c r="E512" s="197" t="s">
        <v>608</v>
      </c>
      <c r="F512" s="198" t="s">
        <v>609</v>
      </c>
      <c r="G512" s="199" t="s">
        <v>127</v>
      </c>
      <c r="H512" s="200">
        <v>62.5</v>
      </c>
      <c r="I512" s="201"/>
      <c r="J512" s="202">
        <f>ROUND(I512*H512,2)</f>
        <v>0</v>
      </c>
      <c r="K512" s="198" t="s">
        <v>202</v>
      </c>
      <c r="L512" s="42"/>
      <c r="M512" s="203" t="s">
        <v>32</v>
      </c>
      <c r="N512" s="204" t="s">
        <v>52</v>
      </c>
      <c r="O512" s="67"/>
      <c r="P512" s="205">
        <f>O512*H512</f>
        <v>0</v>
      </c>
      <c r="Q512" s="205">
        <v>0.19536000000000001</v>
      </c>
      <c r="R512" s="205">
        <f>Q512*H512</f>
        <v>12.21</v>
      </c>
      <c r="S512" s="205">
        <v>0</v>
      </c>
      <c r="T512" s="206">
        <f>S512*H512</f>
        <v>0</v>
      </c>
      <c r="U512" s="37"/>
      <c r="V512" s="37"/>
      <c r="W512" s="37"/>
      <c r="X512" s="37"/>
      <c r="Y512" s="37"/>
      <c r="Z512" s="37"/>
      <c r="AA512" s="37"/>
      <c r="AB512" s="37"/>
      <c r="AC512" s="37"/>
      <c r="AD512" s="37"/>
      <c r="AE512" s="37"/>
      <c r="AR512" s="207" t="s">
        <v>166</v>
      </c>
      <c r="AT512" s="207" t="s">
        <v>199</v>
      </c>
      <c r="AU512" s="207" t="s">
        <v>90</v>
      </c>
      <c r="AY512" s="19" t="s">
        <v>197</v>
      </c>
      <c r="BE512" s="208">
        <f>IF(N512="základní",J512,0)</f>
        <v>0</v>
      </c>
      <c r="BF512" s="208">
        <f>IF(N512="snížená",J512,0)</f>
        <v>0</v>
      </c>
      <c r="BG512" s="208">
        <f>IF(N512="zákl. přenesená",J512,0)</f>
        <v>0</v>
      </c>
      <c r="BH512" s="208">
        <f>IF(N512="sníž. přenesená",J512,0)</f>
        <v>0</v>
      </c>
      <c r="BI512" s="208">
        <f>IF(N512="nulová",J512,0)</f>
        <v>0</v>
      </c>
      <c r="BJ512" s="19" t="s">
        <v>40</v>
      </c>
      <c r="BK512" s="208">
        <f>ROUND(I512*H512,2)</f>
        <v>0</v>
      </c>
      <c r="BL512" s="19" t="s">
        <v>166</v>
      </c>
      <c r="BM512" s="207" t="s">
        <v>610</v>
      </c>
    </row>
    <row r="513" spans="1:65" s="2" customFormat="1" ht="134.4">
      <c r="A513" s="37"/>
      <c r="B513" s="38"/>
      <c r="C513" s="39"/>
      <c r="D513" s="209" t="s">
        <v>204</v>
      </c>
      <c r="E513" s="39"/>
      <c r="F513" s="210" t="s">
        <v>611</v>
      </c>
      <c r="G513" s="39"/>
      <c r="H513" s="39"/>
      <c r="I513" s="119"/>
      <c r="J513" s="39"/>
      <c r="K513" s="39"/>
      <c r="L513" s="42"/>
      <c r="M513" s="211"/>
      <c r="N513" s="212"/>
      <c r="O513" s="67"/>
      <c r="P513" s="67"/>
      <c r="Q513" s="67"/>
      <c r="R513" s="67"/>
      <c r="S513" s="67"/>
      <c r="T513" s="68"/>
      <c r="U513" s="37"/>
      <c r="V513" s="37"/>
      <c r="W513" s="37"/>
      <c r="X513" s="37"/>
      <c r="Y513" s="37"/>
      <c r="Z513" s="37"/>
      <c r="AA513" s="37"/>
      <c r="AB513" s="37"/>
      <c r="AC513" s="37"/>
      <c r="AD513" s="37"/>
      <c r="AE513" s="37"/>
      <c r="AT513" s="19" t="s">
        <v>204</v>
      </c>
      <c r="AU513" s="19" t="s">
        <v>90</v>
      </c>
    </row>
    <row r="514" spans="1:65" s="13" customFormat="1" ht="10.199999999999999">
      <c r="B514" s="213"/>
      <c r="C514" s="214"/>
      <c r="D514" s="209" t="s">
        <v>206</v>
      </c>
      <c r="E514" s="215" t="s">
        <v>32</v>
      </c>
      <c r="F514" s="216" t="s">
        <v>269</v>
      </c>
      <c r="G514" s="214"/>
      <c r="H514" s="215" t="s">
        <v>32</v>
      </c>
      <c r="I514" s="217"/>
      <c r="J514" s="214"/>
      <c r="K514" s="214"/>
      <c r="L514" s="218"/>
      <c r="M514" s="219"/>
      <c r="N514" s="220"/>
      <c r="O514" s="220"/>
      <c r="P514" s="220"/>
      <c r="Q514" s="220"/>
      <c r="R514" s="220"/>
      <c r="S514" s="220"/>
      <c r="T514" s="221"/>
      <c r="AT514" s="222" t="s">
        <v>206</v>
      </c>
      <c r="AU514" s="222" t="s">
        <v>90</v>
      </c>
      <c r="AV514" s="13" t="s">
        <v>40</v>
      </c>
      <c r="AW514" s="13" t="s">
        <v>38</v>
      </c>
      <c r="AX514" s="13" t="s">
        <v>81</v>
      </c>
      <c r="AY514" s="222" t="s">
        <v>197</v>
      </c>
    </row>
    <row r="515" spans="1:65" s="13" customFormat="1" ht="10.199999999999999">
      <c r="B515" s="213"/>
      <c r="C515" s="214"/>
      <c r="D515" s="209" t="s">
        <v>206</v>
      </c>
      <c r="E515" s="215" t="s">
        <v>32</v>
      </c>
      <c r="F515" s="216" t="s">
        <v>207</v>
      </c>
      <c r="G515" s="214"/>
      <c r="H515" s="215" t="s">
        <v>32</v>
      </c>
      <c r="I515" s="217"/>
      <c r="J515" s="214"/>
      <c r="K515" s="214"/>
      <c r="L515" s="218"/>
      <c r="M515" s="219"/>
      <c r="N515" s="220"/>
      <c r="O515" s="220"/>
      <c r="P515" s="220"/>
      <c r="Q515" s="220"/>
      <c r="R515" s="220"/>
      <c r="S515" s="220"/>
      <c r="T515" s="221"/>
      <c r="AT515" s="222" t="s">
        <v>206</v>
      </c>
      <c r="AU515" s="222" t="s">
        <v>90</v>
      </c>
      <c r="AV515" s="13" t="s">
        <v>40</v>
      </c>
      <c r="AW515" s="13" t="s">
        <v>38</v>
      </c>
      <c r="AX515" s="13" t="s">
        <v>81</v>
      </c>
      <c r="AY515" s="222" t="s">
        <v>197</v>
      </c>
    </row>
    <row r="516" spans="1:65" s="13" customFormat="1" ht="10.199999999999999">
      <c r="B516" s="213"/>
      <c r="C516" s="214"/>
      <c r="D516" s="209" t="s">
        <v>206</v>
      </c>
      <c r="E516" s="215" t="s">
        <v>32</v>
      </c>
      <c r="F516" s="216" t="s">
        <v>270</v>
      </c>
      <c r="G516" s="214"/>
      <c r="H516" s="215" t="s">
        <v>32</v>
      </c>
      <c r="I516" s="217"/>
      <c r="J516" s="214"/>
      <c r="K516" s="214"/>
      <c r="L516" s="218"/>
      <c r="M516" s="219"/>
      <c r="N516" s="220"/>
      <c r="O516" s="220"/>
      <c r="P516" s="220"/>
      <c r="Q516" s="220"/>
      <c r="R516" s="220"/>
      <c r="S516" s="220"/>
      <c r="T516" s="221"/>
      <c r="AT516" s="222" t="s">
        <v>206</v>
      </c>
      <c r="AU516" s="222" t="s">
        <v>90</v>
      </c>
      <c r="AV516" s="13" t="s">
        <v>40</v>
      </c>
      <c r="AW516" s="13" t="s">
        <v>38</v>
      </c>
      <c r="AX516" s="13" t="s">
        <v>81</v>
      </c>
      <c r="AY516" s="222" t="s">
        <v>197</v>
      </c>
    </row>
    <row r="517" spans="1:65" s="14" customFormat="1" ht="10.199999999999999">
      <c r="B517" s="223"/>
      <c r="C517" s="224"/>
      <c r="D517" s="209" t="s">
        <v>206</v>
      </c>
      <c r="E517" s="225" t="s">
        <v>32</v>
      </c>
      <c r="F517" s="226" t="s">
        <v>149</v>
      </c>
      <c r="G517" s="224"/>
      <c r="H517" s="227">
        <v>62.5</v>
      </c>
      <c r="I517" s="228"/>
      <c r="J517" s="224"/>
      <c r="K517" s="224"/>
      <c r="L517" s="229"/>
      <c r="M517" s="230"/>
      <c r="N517" s="231"/>
      <c r="O517" s="231"/>
      <c r="P517" s="231"/>
      <c r="Q517" s="231"/>
      <c r="R517" s="231"/>
      <c r="S517" s="231"/>
      <c r="T517" s="232"/>
      <c r="AT517" s="233" t="s">
        <v>206</v>
      </c>
      <c r="AU517" s="233" t="s">
        <v>90</v>
      </c>
      <c r="AV517" s="14" t="s">
        <v>90</v>
      </c>
      <c r="AW517" s="14" t="s">
        <v>38</v>
      </c>
      <c r="AX517" s="14" t="s">
        <v>81</v>
      </c>
      <c r="AY517" s="233" t="s">
        <v>197</v>
      </c>
    </row>
    <row r="518" spans="1:65" s="16" customFormat="1" ht="10.199999999999999">
      <c r="B518" s="245"/>
      <c r="C518" s="246"/>
      <c r="D518" s="209" t="s">
        <v>206</v>
      </c>
      <c r="E518" s="247" t="s">
        <v>32</v>
      </c>
      <c r="F518" s="248" t="s">
        <v>549</v>
      </c>
      <c r="G518" s="246"/>
      <c r="H518" s="249">
        <v>62.5</v>
      </c>
      <c r="I518" s="250"/>
      <c r="J518" s="246"/>
      <c r="K518" s="246"/>
      <c r="L518" s="251"/>
      <c r="M518" s="252"/>
      <c r="N518" s="253"/>
      <c r="O518" s="253"/>
      <c r="P518" s="253"/>
      <c r="Q518" s="253"/>
      <c r="R518" s="253"/>
      <c r="S518" s="253"/>
      <c r="T518" s="254"/>
      <c r="AT518" s="255" t="s">
        <v>206</v>
      </c>
      <c r="AU518" s="255" t="s">
        <v>90</v>
      </c>
      <c r="AV518" s="16" t="s">
        <v>114</v>
      </c>
      <c r="AW518" s="16" t="s">
        <v>38</v>
      </c>
      <c r="AX518" s="16" t="s">
        <v>81</v>
      </c>
      <c r="AY518" s="255" t="s">
        <v>197</v>
      </c>
    </row>
    <row r="519" spans="1:65" s="15" customFormat="1" ht="10.199999999999999">
      <c r="B519" s="234"/>
      <c r="C519" s="235"/>
      <c r="D519" s="209" t="s">
        <v>206</v>
      </c>
      <c r="E519" s="236" t="s">
        <v>32</v>
      </c>
      <c r="F519" s="237" t="s">
        <v>209</v>
      </c>
      <c r="G519" s="235"/>
      <c r="H519" s="238">
        <v>62.5</v>
      </c>
      <c r="I519" s="239"/>
      <c r="J519" s="235"/>
      <c r="K519" s="235"/>
      <c r="L519" s="240"/>
      <c r="M519" s="241"/>
      <c r="N519" s="242"/>
      <c r="O519" s="242"/>
      <c r="P519" s="242"/>
      <c r="Q519" s="242"/>
      <c r="R519" s="242"/>
      <c r="S519" s="242"/>
      <c r="T519" s="243"/>
      <c r="AT519" s="244" t="s">
        <v>206</v>
      </c>
      <c r="AU519" s="244" t="s">
        <v>90</v>
      </c>
      <c r="AV519" s="15" t="s">
        <v>166</v>
      </c>
      <c r="AW519" s="15" t="s">
        <v>38</v>
      </c>
      <c r="AX519" s="15" t="s">
        <v>40</v>
      </c>
      <c r="AY519" s="244" t="s">
        <v>197</v>
      </c>
    </row>
    <row r="520" spans="1:65" s="2" customFormat="1" ht="16.5" customHeight="1">
      <c r="A520" s="37"/>
      <c r="B520" s="38"/>
      <c r="C520" s="256" t="s">
        <v>612</v>
      </c>
      <c r="D520" s="256" t="s">
        <v>336</v>
      </c>
      <c r="E520" s="257" t="s">
        <v>613</v>
      </c>
      <c r="F520" s="258" t="s">
        <v>614</v>
      </c>
      <c r="G520" s="259" t="s">
        <v>127</v>
      </c>
      <c r="H520" s="260">
        <v>63.125</v>
      </c>
      <c r="I520" s="261"/>
      <c r="J520" s="262">
        <f>ROUND(I520*H520,2)</f>
        <v>0</v>
      </c>
      <c r="K520" s="258" t="s">
        <v>202</v>
      </c>
      <c r="L520" s="263"/>
      <c r="M520" s="264" t="s">
        <v>32</v>
      </c>
      <c r="N520" s="265" t="s">
        <v>52</v>
      </c>
      <c r="O520" s="67"/>
      <c r="P520" s="205">
        <f>O520*H520</f>
        <v>0</v>
      </c>
      <c r="Q520" s="205">
        <v>0.41699999999999998</v>
      </c>
      <c r="R520" s="205">
        <f>Q520*H520</f>
        <v>26.323124999999997</v>
      </c>
      <c r="S520" s="205">
        <v>0</v>
      </c>
      <c r="T520" s="206">
        <f>S520*H520</f>
        <v>0</v>
      </c>
      <c r="U520" s="37"/>
      <c r="V520" s="37"/>
      <c r="W520" s="37"/>
      <c r="X520" s="37"/>
      <c r="Y520" s="37"/>
      <c r="Z520" s="37"/>
      <c r="AA520" s="37"/>
      <c r="AB520" s="37"/>
      <c r="AC520" s="37"/>
      <c r="AD520" s="37"/>
      <c r="AE520" s="37"/>
      <c r="AR520" s="207" t="s">
        <v>240</v>
      </c>
      <c r="AT520" s="207" t="s">
        <v>336</v>
      </c>
      <c r="AU520" s="207" t="s">
        <v>90</v>
      </c>
      <c r="AY520" s="19" t="s">
        <v>197</v>
      </c>
      <c r="BE520" s="208">
        <f>IF(N520="základní",J520,0)</f>
        <v>0</v>
      </c>
      <c r="BF520" s="208">
        <f>IF(N520="snížená",J520,0)</f>
        <v>0</v>
      </c>
      <c r="BG520" s="208">
        <f>IF(N520="zákl. přenesená",J520,0)</f>
        <v>0</v>
      </c>
      <c r="BH520" s="208">
        <f>IF(N520="sníž. přenesená",J520,0)</f>
        <v>0</v>
      </c>
      <c r="BI520" s="208">
        <f>IF(N520="nulová",J520,0)</f>
        <v>0</v>
      </c>
      <c r="BJ520" s="19" t="s">
        <v>40</v>
      </c>
      <c r="BK520" s="208">
        <f>ROUND(I520*H520,2)</f>
        <v>0</v>
      </c>
      <c r="BL520" s="19" t="s">
        <v>166</v>
      </c>
      <c r="BM520" s="207" t="s">
        <v>615</v>
      </c>
    </row>
    <row r="521" spans="1:65" s="2" customFormat="1" ht="19.2">
      <c r="A521" s="37"/>
      <c r="B521" s="38"/>
      <c r="C521" s="39"/>
      <c r="D521" s="209" t="s">
        <v>223</v>
      </c>
      <c r="E521" s="39"/>
      <c r="F521" s="210" t="s">
        <v>616</v>
      </c>
      <c r="G521" s="39"/>
      <c r="H521" s="39"/>
      <c r="I521" s="119"/>
      <c r="J521" s="39"/>
      <c r="K521" s="39"/>
      <c r="L521" s="42"/>
      <c r="M521" s="211"/>
      <c r="N521" s="212"/>
      <c r="O521" s="67"/>
      <c r="P521" s="67"/>
      <c r="Q521" s="67"/>
      <c r="R521" s="67"/>
      <c r="S521" s="67"/>
      <c r="T521" s="68"/>
      <c r="U521" s="37"/>
      <c r="V521" s="37"/>
      <c r="W521" s="37"/>
      <c r="X521" s="37"/>
      <c r="Y521" s="37"/>
      <c r="Z521" s="37"/>
      <c r="AA521" s="37"/>
      <c r="AB521" s="37"/>
      <c r="AC521" s="37"/>
      <c r="AD521" s="37"/>
      <c r="AE521" s="37"/>
      <c r="AT521" s="19" t="s">
        <v>223</v>
      </c>
      <c r="AU521" s="19" t="s">
        <v>90</v>
      </c>
    </row>
    <row r="522" spans="1:65" s="14" customFormat="1" ht="10.199999999999999">
      <c r="B522" s="223"/>
      <c r="C522" s="224"/>
      <c r="D522" s="209" t="s">
        <v>206</v>
      </c>
      <c r="E522" s="224"/>
      <c r="F522" s="226" t="s">
        <v>617</v>
      </c>
      <c r="G522" s="224"/>
      <c r="H522" s="227">
        <v>63.125</v>
      </c>
      <c r="I522" s="228"/>
      <c r="J522" s="224"/>
      <c r="K522" s="224"/>
      <c r="L522" s="229"/>
      <c r="M522" s="230"/>
      <c r="N522" s="231"/>
      <c r="O522" s="231"/>
      <c r="P522" s="231"/>
      <c r="Q522" s="231"/>
      <c r="R522" s="231"/>
      <c r="S522" s="231"/>
      <c r="T522" s="232"/>
      <c r="AT522" s="233" t="s">
        <v>206</v>
      </c>
      <c r="AU522" s="233" t="s">
        <v>90</v>
      </c>
      <c r="AV522" s="14" t="s">
        <v>90</v>
      </c>
      <c r="AW522" s="14" t="s">
        <v>4</v>
      </c>
      <c r="AX522" s="14" t="s">
        <v>40</v>
      </c>
      <c r="AY522" s="233" t="s">
        <v>197</v>
      </c>
    </row>
    <row r="523" spans="1:65" s="2" customFormat="1" ht="21.75" customHeight="1">
      <c r="A523" s="37"/>
      <c r="B523" s="38"/>
      <c r="C523" s="196" t="s">
        <v>618</v>
      </c>
      <c r="D523" s="196" t="s">
        <v>199</v>
      </c>
      <c r="E523" s="197" t="s">
        <v>619</v>
      </c>
      <c r="F523" s="198" t="s">
        <v>620</v>
      </c>
      <c r="G523" s="199" t="s">
        <v>127</v>
      </c>
      <c r="H523" s="200">
        <v>106.2</v>
      </c>
      <c r="I523" s="201"/>
      <c r="J523" s="202">
        <f>ROUND(I523*H523,2)</f>
        <v>0</v>
      </c>
      <c r="K523" s="198" t="s">
        <v>202</v>
      </c>
      <c r="L523" s="42"/>
      <c r="M523" s="203" t="s">
        <v>32</v>
      </c>
      <c r="N523" s="204" t="s">
        <v>52</v>
      </c>
      <c r="O523" s="67"/>
      <c r="P523" s="205">
        <f>O523*H523</f>
        <v>0</v>
      </c>
      <c r="Q523" s="205">
        <v>0.1837</v>
      </c>
      <c r="R523" s="205">
        <f>Q523*H523</f>
        <v>19.508939999999999</v>
      </c>
      <c r="S523" s="205">
        <v>0</v>
      </c>
      <c r="T523" s="206">
        <f>S523*H523</f>
        <v>0</v>
      </c>
      <c r="U523" s="37"/>
      <c r="V523" s="37"/>
      <c r="W523" s="37"/>
      <c r="X523" s="37"/>
      <c r="Y523" s="37"/>
      <c r="Z523" s="37"/>
      <c r="AA523" s="37"/>
      <c r="AB523" s="37"/>
      <c r="AC523" s="37"/>
      <c r="AD523" s="37"/>
      <c r="AE523" s="37"/>
      <c r="AR523" s="207" t="s">
        <v>166</v>
      </c>
      <c r="AT523" s="207" t="s">
        <v>199</v>
      </c>
      <c r="AU523" s="207" t="s">
        <v>90</v>
      </c>
      <c r="AY523" s="19" t="s">
        <v>197</v>
      </c>
      <c r="BE523" s="208">
        <f>IF(N523="základní",J523,0)</f>
        <v>0</v>
      </c>
      <c r="BF523" s="208">
        <f>IF(N523="snížená",J523,0)</f>
        <v>0</v>
      </c>
      <c r="BG523" s="208">
        <f>IF(N523="zákl. přenesená",J523,0)</f>
        <v>0</v>
      </c>
      <c r="BH523" s="208">
        <f>IF(N523="sníž. přenesená",J523,0)</f>
        <v>0</v>
      </c>
      <c r="BI523" s="208">
        <f>IF(N523="nulová",J523,0)</f>
        <v>0</v>
      </c>
      <c r="BJ523" s="19" t="s">
        <v>40</v>
      </c>
      <c r="BK523" s="208">
        <f>ROUND(I523*H523,2)</f>
        <v>0</v>
      </c>
      <c r="BL523" s="19" t="s">
        <v>166</v>
      </c>
      <c r="BM523" s="207" t="s">
        <v>621</v>
      </c>
    </row>
    <row r="524" spans="1:65" s="2" customFormat="1" ht="134.4">
      <c r="A524" s="37"/>
      <c r="B524" s="38"/>
      <c r="C524" s="39"/>
      <c r="D524" s="209" t="s">
        <v>204</v>
      </c>
      <c r="E524" s="39"/>
      <c r="F524" s="210" t="s">
        <v>611</v>
      </c>
      <c r="G524" s="39"/>
      <c r="H524" s="39"/>
      <c r="I524" s="119"/>
      <c r="J524" s="39"/>
      <c r="K524" s="39"/>
      <c r="L524" s="42"/>
      <c r="M524" s="211"/>
      <c r="N524" s="212"/>
      <c r="O524" s="67"/>
      <c r="P524" s="67"/>
      <c r="Q524" s="67"/>
      <c r="R524" s="67"/>
      <c r="S524" s="67"/>
      <c r="T524" s="68"/>
      <c r="U524" s="37"/>
      <c r="V524" s="37"/>
      <c r="W524" s="37"/>
      <c r="X524" s="37"/>
      <c r="Y524" s="37"/>
      <c r="Z524" s="37"/>
      <c r="AA524" s="37"/>
      <c r="AB524" s="37"/>
      <c r="AC524" s="37"/>
      <c r="AD524" s="37"/>
      <c r="AE524" s="37"/>
      <c r="AT524" s="19" t="s">
        <v>204</v>
      </c>
      <c r="AU524" s="19" t="s">
        <v>90</v>
      </c>
    </row>
    <row r="525" spans="1:65" s="13" customFormat="1" ht="10.199999999999999">
      <c r="B525" s="213"/>
      <c r="C525" s="214"/>
      <c r="D525" s="209" t="s">
        <v>206</v>
      </c>
      <c r="E525" s="215" t="s">
        <v>32</v>
      </c>
      <c r="F525" s="216" t="s">
        <v>554</v>
      </c>
      <c r="G525" s="214"/>
      <c r="H525" s="215" t="s">
        <v>32</v>
      </c>
      <c r="I525" s="217"/>
      <c r="J525" s="214"/>
      <c r="K525" s="214"/>
      <c r="L525" s="218"/>
      <c r="M525" s="219"/>
      <c r="N525" s="220"/>
      <c r="O525" s="220"/>
      <c r="P525" s="220"/>
      <c r="Q525" s="220"/>
      <c r="R525" s="220"/>
      <c r="S525" s="220"/>
      <c r="T525" s="221"/>
      <c r="AT525" s="222" t="s">
        <v>206</v>
      </c>
      <c r="AU525" s="222" t="s">
        <v>90</v>
      </c>
      <c r="AV525" s="13" t="s">
        <v>40</v>
      </c>
      <c r="AW525" s="13" t="s">
        <v>38</v>
      </c>
      <c r="AX525" s="13" t="s">
        <v>81</v>
      </c>
      <c r="AY525" s="222" t="s">
        <v>197</v>
      </c>
    </row>
    <row r="526" spans="1:65" s="13" customFormat="1" ht="10.199999999999999">
      <c r="B526" s="213"/>
      <c r="C526" s="214"/>
      <c r="D526" s="209" t="s">
        <v>206</v>
      </c>
      <c r="E526" s="215" t="s">
        <v>32</v>
      </c>
      <c r="F526" s="216" t="s">
        <v>207</v>
      </c>
      <c r="G526" s="214"/>
      <c r="H526" s="215" t="s">
        <v>32</v>
      </c>
      <c r="I526" s="217"/>
      <c r="J526" s="214"/>
      <c r="K526" s="214"/>
      <c r="L526" s="218"/>
      <c r="M526" s="219"/>
      <c r="N526" s="220"/>
      <c r="O526" s="220"/>
      <c r="P526" s="220"/>
      <c r="Q526" s="220"/>
      <c r="R526" s="220"/>
      <c r="S526" s="220"/>
      <c r="T526" s="221"/>
      <c r="AT526" s="222" t="s">
        <v>206</v>
      </c>
      <c r="AU526" s="222" t="s">
        <v>90</v>
      </c>
      <c r="AV526" s="13" t="s">
        <v>40</v>
      </c>
      <c r="AW526" s="13" t="s">
        <v>38</v>
      </c>
      <c r="AX526" s="13" t="s">
        <v>81</v>
      </c>
      <c r="AY526" s="222" t="s">
        <v>197</v>
      </c>
    </row>
    <row r="527" spans="1:65" s="13" customFormat="1" ht="10.199999999999999">
      <c r="B527" s="213"/>
      <c r="C527" s="214"/>
      <c r="D527" s="209" t="s">
        <v>206</v>
      </c>
      <c r="E527" s="215" t="s">
        <v>32</v>
      </c>
      <c r="F527" s="216" t="s">
        <v>270</v>
      </c>
      <c r="G527" s="214"/>
      <c r="H527" s="215" t="s">
        <v>32</v>
      </c>
      <c r="I527" s="217"/>
      <c r="J527" s="214"/>
      <c r="K527" s="214"/>
      <c r="L527" s="218"/>
      <c r="M527" s="219"/>
      <c r="N527" s="220"/>
      <c r="O527" s="220"/>
      <c r="P527" s="220"/>
      <c r="Q527" s="220"/>
      <c r="R527" s="220"/>
      <c r="S527" s="220"/>
      <c r="T527" s="221"/>
      <c r="AT527" s="222" t="s">
        <v>206</v>
      </c>
      <c r="AU527" s="222" t="s">
        <v>90</v>
      </c>
      <c r="AV527" s="13" t="s">
        <v>40</v>
      </c>
      <c r="AW527" s="13" t="s">
        <v>38</v>
      </c>
      <c r="AX527" s="13" t="s">
        <v>81</v>
      </c>
      <c r="AY527" s="222" t="s">
        <v>197</v>
      </c>
    </row>
    <row r="528" spans="1:65" s="14" customFormat="1" ht="10.199999999999999">
      <c r="B528" s="223"/>
      <c r="C528" s="224"/>
      <c r="D528" s="209" t="s">
        <v>206</v>
      </c>
      <c r="E528" s="225" t="s">
        <v>32</v>
      </c>
      <c r="F528" s="226" t="s">
        <v>555</v>
      </c>
      <c r="G528" s="224"/>
      <c r="H528" s="227">
        <v>93.61</v>
      </c>
      <c r="I528" s="228"/>
      <c r="J528" s="224"/>
      <c r="K528" s="224"/>
      <c r="L528" s="229"/>
      <c r="M528" s="230"/>
      <c r="N528" s="231"/>
      <c r="O528" s="231"/>
      <c r="P528" s="231"/>
      <c r="Q528" s="231"/>
      <c r="R528" s="231"/>
      <c r="S528" s="231"/>
      <c r="T528" s="232"/>
      <c r="AT528" s="233" t="s">
        <v>206</v>
      </c>
      <c r="AU528" s="233" t="s">
        <v>90</v>
      </c>
      <c r="AV528" s="14" t="s">
        <v>90</v>
      </c>
      <c r="AW528" s="14" t="s">
        <v>38</v>
      </c>
      <c r="AX528" s="14" t="s">
        <v>81</v>
      </c>
      <c r="AY528" s="233" t="s">
        <v>197</v>
      </c>
    </row>
    <row r="529" spans="1:65" s="14" customFormat="1" ht="10.199999999999999">
      <c r="B529" s="223"/>
      <c r="C529" s="224"/>
      <c r="D529" s="209" t="s">
        <v>206</v>
      </c>
      <c r="E529" s="225" t="s">
        <v>32</v>
      </c>
      <c r="F529" s="226" t="s">
        <v>556</v>
      </c>
      <c r="G529" s="224"/>
      <c r="H529" s="227">
        <v>12.59</v>
      </c>
      <c r="I529" s="228"/>
      <c r="J529" s="224"/>
      <c r="K529" s="224"/>
      <c r="L529" s="229"/>
      <c r="M529" s="230"/>
      <c r="N529" s="231"/>
      <c r="O529" s="231"/>
      <c r="P529" s="231"/>
      <c r="Q529" s="231"/>
      <c r="R529" s="231"/>
      <c r="S529" s="231"/>
      <c r="T529" s="232"/>
      <c r="AT529" s="233" t="s">
        <v>206</v>
      </c>
      <c r="AU529" s="233" t="s">
        <v>90</v>
      </c>
      <c r="AV529" s="14" t="s">
        <v>90</v>
      </c>
      <c r="AW529" s="14" t="s">
        <v>38</v>
      </c>
      <c r="AX529" s="14" t="s">
        <v>81</v>
      </c>
      <c r="AY529" s="233" t="s">
        <v>197</v>
      </c>
    </row>
    <row r="530" spans="1:65" s="16" customFormat="1" ht="10.199999999999999">
      <c r="B530" s="245"/>
      <c r="C530" s="246"/>
      <c r="D530" s="209" t="s">
        <v>206</v>
      </c>
      <c r="E530" s="247" t="s">
        <v>32</v>
      </c>
      <c r="F530" s="248" t="s">
        <v>558</v>
      </c>
      <c r="G530" s="246"/>
      <c r="H530" s="249">
        <v>106.2</v>
      </c>
      <c r="I530" s="250"/>
      <c r="J530" s="246"/>
      <c r="K530" s="246"/>
      <c r="L530" s="251"/>
      <c r="M530" s="252"/>
      <c r="N530" s="253"/>
      <c r="O530" s="253"/>
      <c r="P530" s="253"/>
      <c r="Q530" s="253"/>
      <c r="R530" s="253"/>
      <c r="S530" s="253"/>
      <c r="T530" s="254"/>
      <c r="AT530" s="255" t="s">
        <v>206</v>
      </c>
      <c r="AU530" s="255" t="s">
        <v>90</v>
      </c>
      <c r="AV530" s="16" t="s">
        <v>114</v>
      </c>
      <c r="AW530" s="16" t="s">
        <v>38</v>
      </c>
      <c r="AX530" s="16" t="s">
        <v>81</v>
      </c>
      <c r="AY530" s="255" t="s">
        <v>197</v>
      </c>
    </row>
    <row r="531" spans="1:65" s="15" customFormat="1" ht="10.199999999999999">
      <c r="B531" s="234"/>
      <c r="C531" s="235"/>
      <c r="D531" s="209" t="s">
        <v>206</v>
      </c>
      <c r="E531" s="236" t="s">
        <v>32</v>
      </c>
      <c r="F531" s="237" t="s">
        <v>209</v>
      </c>
      <c r="G531" s="235"/>
      <c r="H531" s="238">
        <v>106.2</v>
      </c>
      <c r="I531" s="239"/>
      <c r="J531" s="235"/>
      <c r="K531" s="235"/>
      <c r="L531" s="240"/>
      <c r="M531" s="241"/>
      <c r="N531" s="242"/>
      <c r="O531" s="242"/>
      <c r="P531" s="242"/>
      <c r="Q531" s="242"/>
      <c r="R531" s="242"/>
      <c r="S531" s="242"/>
      <c r="T531" s="243"/>
      <c r="AT531" s="244" t="s">
        <v>206</v>
      </c>
      <c r="AU531" s="244" t="s">
        <v>90</v>
      </c>
      <c r="AV531" s="15" t="s">
        <v>166</v>
      </c>
      <c r="AW531" s="15" t="s">
        <v>38</v>
      </c>
      <c r="AX531" s="15" t="s">
        <v>40</v>
      </c>
      <c r="AY531" s="244" t="s">
        <v>197</v>
      </c>
    </row>
    <row r="532" spans="1:65" s="2" customFormat="1" ht="16.5" customHeight="1">
      <c r="A532" s="37"/>
      <c r="B532" s="38"/>
      <c r="C532" s="256" t="s">
        <v>622</v>
      </c>
      <c r="D532" s="256" t="s">
        <v>336</v>
      </c>
      <c r="E532" s="257" t="s">
        <v>623</v>
      </c>
      <c r="F532" s="258" t="s">
        <v>624</v>
      </c>
      <c r="G532" s="259" t="s">
        <v>127</v>
      </c>
      <c r="H532" s="260">
        <v>108.324</v>
      </c>
      <c r="I532" s="261"/>
      <c r="J532" s="262">
        <f>ROUND(I532*H532,2)</f>
        <v>0</v>
      </c>
      <c r="K532" s="258" t="s">
        <v>202</v>
      </c>
      <c r="L532" s="263"/>
      <c r="M532" s="264" t="s">
        <v>32</v>
      </c>
      <c r="N532" s="265" t="s">
        <v>52</v>
      </c>
      <c r="O532" s="67"/>
      <c r="P532" s="205">
        <f>O532*H532</f>
        <v>0</v>
      </c>
      <c r="Q532" s="205">
        <v>0.222</v>
      </c>
      <c r="R532" s="205">
        <f>Q532*H532</f>
        <v>24.047927999999999</v>
      </c>
      <c r="S532" s="205">
        <v>0</v>
      </c>
      <c r="T532" s="206">
        <f>S532*H532</f>
        <v>0</v>
      </c>
      <c r="U532" s="37"/>
      <c r="V532" s="37"/>
      <c r="W532" s="37"/>
      <c r="X532" s="37"/>
      <c r="Y532" s="37"/>
      <c r="Z532" s="37"/>
      <c r="AA532" s="37"/>
      <c r="AB532" s="37"/>
      <c r="AC532" s="37"/>
      <c r="AD532" s="37"/>
      <c r="AE532" s="37"/>
      <c r="AR532" s="207" t="s">
        <v>240</v>
      </c>
      <c r="AT532" s="207" t="s">
        <v>336</v>
      </c>
      <c r="AU532" s="207" t="s">
        <v>90</v>
      </c>
      <c r="AY532" s="19" t="s">
        <v>197</v>
      </c>
      <c r="BE532" s="208">
        <f>IF(N532="základní",J532,0)</f>
        <v>0</v>
      </c>
      <c r="BF532" s="208">
        <f>IF(N532="snížená",J532,0)</f>
        <v>0</v>
      </c>
      <c r="BG532" s="208">
        <f>IF(N532="zákl. přenesená",J532,0)</f>
        <v>0</v>
      </c>
      <c r="BH532" s="208">
        <f>IF(N532="sníž. přenesená",J532,0)</f>
        <v>0</v>
      </c>
      <c r="BI532" s="208">
        <f>IF(N532="nulová",J532,0)</f>
        <v>0</v>
      </c>
      <c r="BJ532" s="19" t="s">
        <v>40</v>
      </c>
      <c r="BK532" s="208">
        <f>ROUND(I532*H532,2)</f>
        <v>0</v>
      </c>
      <c r="BL532" s="19" t="s">
        <v>166</v>
      </c>
      <c r="BM532" s="207" t="s">
        <v>625</v>
      </c>
    </row>
    <row r="533" spans="1:65" s="2" customFormat="1" ht="19.2">
      <c r="A533" s="37"/>
      <c r="B533" s="38"/>
      <c r="C533" s="39"/>
      <c r="D533" s="209" t="s">
        <v>223</v>
      </c>
      <c r="E533" s="39"/>
      <c r="F533" s="210" t="s">
        <v>498</v>
      </c>
      <c r="G533" s="39"/>
      <c r="H533" s="39"/>
      <c r="I533" s="119"/>
      <c r="J533" s="39"/>
      <c r="K533" s="39"/>
      <c r="L533" s="42"/>
      <c r="M533" s="211"/>
      <c r="N533" s="212"/>
      <c r="O533" s="67"/>
      <c r="P533" s="67"/>
      <c r="Q533" s="67"/>
      <c r="R533" s="67"/>
      <c r="S533" s="67"/>
      <c r="T533" s="68"/>
      <c r="U533" s="37"/>
      <c r="V533" s="37"/>
      <c r="W533" s="37"/>
      <c r="X533" s="37"/>
      <c r="Y533" s="37"/>
      <c r="Z533" s="37"/>
      <c r="AA533" s="37"/>
      <c r="AB533" s="37"/>
      <c r="AC533" s="37"/>
      <c r="AD533" s="37"/>
      <c r="AE533" s="37"/>
      <c r="AT533" s="19" t="s">
        <v>223</v>
      </c>
      <c r="AU533" s="19" t="s">
        <v>90</v>
      </c>
    </row>
    <row r="534" spans="1:65" s="14" customFormat="1" ht="10.199999999999999">
      <c r="B534" s="223"/>
      <c r="C534" s="224"/>
      <c r="D534" s="209" t="s">
        <v>206</v>
      </c>
      <c r="E534" s="224"/>
      <c r="F534" s="226" t="s">
        <v>626</v>
      </c>
      <c r="G534" s="224"/>
      <c r="H534" s="227">
        <v>108.324</v>
      </c>
      <c r="I534" s="228"/>
      <c r="J534" s="224"/>
      <c r="K534" s="224"/>
      <c r="L534" s="229"/>
      <c r="M534" s="230"/>
      <c r="N534" s="231"/>
      <c r="O534" s="231"/>
      <c r="P534" s="231"/>
      <c r="Q534" s="231"/>
      <c r="R534" s="231"/>
      <c r="S534" s="231"/>
      <c r="T534" s="232"/>
      <c r="AT534" s="233" t="s">
        <v>206</v>
      </c>
      <c r="AU534" s="233" t="s">
        <v>90</v>
      </c>
      <c r="AV534" s="14" t="s">
        <v>90</v>
      </c>
      <c r="AW534" s="14" t="s">
        <v>4</v>
      </c>
      <c r="AX534" s="14" t="s">
        <v>40</v>
      </c>
      <c r="AY534" s="233" t="s">
        <v>197</v>
      </c>
    </row>
    <row r="535" spans="1:65" s="2" customFormat="1" ht="21.75" customHeight="1">
      <c r="A535" s="37"/>
      <c r="B535" s="38"/>
      <c r="C535" s="196" t="s">
        <v>627</v>
      </c>
      <c r="D535" s="196" t="s">
        <v>199</v>
      </c>
      <c r="E535" s="197" t="s">
        <v>628</v>
      </c>
      <c r="F535" s="198" t="s">
        <v>629</v>
      </c>
      <c r="G535" s="199" t="s">
        <v>127</v>
      </c>
      <c r="H535" s="200">
        <v>60.66</v>
      </c>
      <c r="I535" s="201"/>
      <c r="J535" s="202">
        <f>ROUND(I535*H535,2)</f>
        <v>0</v>
      </c>
      <c r="K535" s="198" t="s">
        <v>202</v>
      </c>
      <c r="L535" s="42"/>
      <c r="M535" s="203" t="s">
        <v>32</v>
      </c>
      <c r="N535" s="204" t="s">
        <v>52</v>
      </c>
      <c r="O535" s="67"/>
      <c r="P535" s="205">
        <f>O535*H535</f>
        <v>0</v>
      </c>
      <c r="Q535" s="205">
        <v>0.16700000000000001</v>
      </c>
      <c r="R535" s="205">
        <f>Q535*H535</f>
        <v>10.13022</v>
      </c>
      <c r="S535" s="205">
        <v>0</v>
      </c>
      <c r="T535" s="206">
        <f>S535*H535</f>
        <v>0</v>
      </c>
      <c r="U535" s="37"/>
      <c r="V535" s="37"/>
      <c r="W535" s="37"/>
      <c r="X535" s="37"/>
      <c r="Y535" s="37"/>
      <c r="Z535" s="37"/>
      <c r="AA535" s="37"/>
      <c r="AB535" s="37"/>
      <c r="AC535" s="37"/>
      <c r="AD535" s="37"/>
      <c r="AE535" s="37"/>
      <c r="AR535" s="207" t="s">
        <v>166</v>
      </c>
      <c r="AT535" s="207" t="s">
        <v>199</v>
      </c>
      <c r="AU535" s="207" t="s">
        <v>90</v>
      </c>
      <c r="AY535" s="19" t="s">
        <v>197</v>
      </c>
      <c r="BE535" s="208">
        <f>IF(N535="základní",J535,0)</f>
        <v>0</v>
      </c>
      <c r="BF535" s="208">
        <f>IF(N535="snížená",J535,0)</f>
        <v>0</v>
      </c>
      <c r="BG535" s="208">
        <f>IF(N535="zákl. přenesená",J535,0)</f>
        <v>0</v>
      </c>
      <c r="BH535" s="208">
        <f>IF(N535="sníž. přenesená",J535,0)</f>
        <v>0</v>
      </c>
      <c r="BI535" s="208">
        <f>IF(N535="nulová",J535,0)</f>
        <v>0</v>
      </c>
      <c r="BJ535" s="19" t="s">
        <v>40</v>
      </c>
      <c r="BK535" s="208">
        <f>ROUND(I535*H535,2)</f>
        <v>0</v>
      </c>
      <c r="BL535" s="19" t="s">
        <v>166</v>
      </c>
      <c r="BM535" s="207" t="s">
        <v>630</v>
      </c>
    </row>
    <row r="536" spans="1:65" s="2" customFormat="1" ht="76.8">
      <c r="A536" s="37"/>
      <c r="B536" s="38"/>
      <c r="C536" s="39"/>
      <c r="D536" s="209" t="s">
        <v>204</v>
      </c>
      <c r="E536" s="39"/>
      <c r="F536" s="210" t="s">
        <v>631</v>
      </c>
      <c r="G536" s="39"/>
      <c r="H536" s="39"/>
      <c r="I536" s="119"/>
      <c r="J536" s="39"/>
      <c r="K536" s="39"/>
      <c r="L536" s="42"/>
      <c r="M536" s="211"/>
      <c r="N536" s="212"/>
      <c r="O536" s="67"/>
      <c r="P536" s="67"/>
      <c r="Q536" s="67"/>
      <c r="R536" s="67"/>
      <c r="S536" s="67"/>
      <c r="T536" s="68"/>
      <c r="U536" s="37"/>
      <c r="V536" s="37"/>
      <c r="W536" s="37"/>
      <c r="X536" s="37"/>
      <c r="Y536" s="37"/>
      <c r="Z536" s="37"/>
      <c r="AA536" s="37"/>
      <c r="AB536" s="37"/>
      <c r="AC536" s="37"/>
      <c r="AD536" s="37"/>
      <c r="AE536" s="37"/>
      <c r="AT536" s="19" t="s">
        <v>204</v>
      </c>
      <c r="AU536" s="19" t="s">
        <v>90</v>
      </c>
    </row>
    <row r="537" spans="1:65" s="13" customFormat="1" ht="10.199999999999999">
      <c r="B537" s="213"/>
      <c r="C537" s="214"/>
      <c r="D537" s="209" t="s">
        <v>206</v>
      </c>
      <c r="E537" s="215" t="s">
        <v>32</v>
      </c>
      <c r="F537" s="216" t="s">
        <v>269</v>
      </c>
      <c r="G537" s="214"/>
      <c r="H537" s="215" t="s">
        <v>32</v>
      </c>
      <c r="I537" s="217"/>
      <c r="J537" s="214"/>
      <c r="K537" s="214"/>
      <c r="L537" s="218"/>
      <c r="M537" s="219"/>
      <c r="N537" s="220"/>
      <c r="O537" s="220"/>
      <c r="P537" s="220"/>
      <c r="Q537" s="220"/>
      <c r="R537" s="220"/>
      <c r="S537" s="220"/>
      <c r="T537" s="221"/>
      <c r="AT537" s="222" t="s">
        <v>206</v>
      </c>
      <c r="AU537" s="222" t="s">
        <v>90</v>
      </c>
      <c r="AV537" s="13" t="s">
        <v>40</v>
      </c>
      <c r="AW537" s="13" t="s">
        <v>38</v>
      </c>
      <c r="AX537" s="13" t="s">
        <v>81</v>
      </c>
      <c r="AY537" s="222" t="s">
        <v>197</v>
      </c>
    </row>
    <row r="538" spans="1:65" s="13" customFormat="1" ht="10.199999999999999">
      <c r="B538" s="213"/>
      <c r="C538" s="214"/>
      <c r="D538" s="209" t="s">
        <v>206</v>
      </c>
      <c r="E538" s="215" t="s">
        <v>32</v>
      </c>
      <c r="F538" s="216" t="s">
        <v>207</v>
      </c>
      <c r="G538" s="214"/>
      <c r="H538" s="215" t="s">
        <v>32</v>
      </c>
      <c r="I538" s="217"/>
      <c r="J538" s="214"/>
      <c r="K538" s="214"/>
      <c r="L538" s="218"/>
      <c r="M538" s="219"/>
      <c r="N538" s="220"/>
      <c r="O538" s="220"/>
      <c r="P538" s="220"/>
      <c r="Q538" s="220"/>
      <c r="R538" s="220"/>
      <c r="S538" s="220"/>
      <c r="T538" s="221"/>
      <c r="AT538" s="222" t="s">
        <v>206</v>
      </c>
      <c r="AU538" s="222" t="s">
        <v>90</v>
      </c>
      <c r="AV538" s="13" t="s">
        <v>40</v>
      </c>
      <c r="AW538" s="13" t="s">
        <v>38</v>
      </c>
      <c r="AX538" s="13" t="s">
        <v>81</v>
      </c>
      <c r="AY538" s="222" t="s">
        <v>197</v>
      </c>
    </row>
    <row r="539" spans="1:65" s="13" customFormat="1" ht="10.199999999999999">
      <c r="B539" s="213"/>
      <c r="C539" s="214"/>
      <c r="D539" s="209" t="s">
        <v>206</v>
      </c>
      <c r="E539" s="215" t="s">
        <v>32</v>
      </c>
      <c r="F539" s="216" t="s">
        <v>270</v>
      </c>
      <c r="G539" s="214"/>
      <c r="H539" s="215" t="s">
        <v>32</v>
      </c>
      <c r="I539" s="217"/>
      <c r="J539" s="214"/>
      <c r="K539" s="214"/>
      <c r="L539" s="218"/>
      <c r="M539" s="219"/>
      <c r="N539" s="220"/>
      <c r="O539" s="220"/>
      <c r="P539" s="220"/>
      <c r="Q539" s="220"/>
      <c r="R539" s="220"/>
      <c r="S539" s="220"/>
      <c r="T539" s="221"/>
      <c r="AT539" s="222" t="s">
        <v>206</v>
      </c>
      <c r="AU539" s="222" t="s">
        <v>90</v>
      </c>
      <c r="AV539" s="13" t="s">
        <v>40</v>
      </c>
      <c r="AW539" s="13" t="s">
        <v>38</v>
      </c>
      <c r="AX539" s="13" t="s">
        <v>81</v>
      </c>
      <c r="AY539" s="222" t="s">
        <v>197</v>
      </c>
    </row>
    <row r="540" spans="1:65" s="14" customFormat="1" ht="10.199999999999999">
      <c r="B540" s="223"/>
      <c r="C540" s="224"/>
      <c r="D540" s="209" t="s">
        <v>206</v>
      </c>
      <c r="E540" s="225" t="s">
        <v>32</v>
      </c>
      <c r="F540" s="226" t="s">
        <v>541</v>
      </c>
      <c r="G540" s="224"/>
      <c r="H540" s="227">
        <v>60.66</v>
      </c>
      <c r="I540" s="228"/>
      <c r="J540" s="224"/>
      <c r="K540" s="224"/>
      <c r="L540" s="229"/>
      <c r="M540" s="230"/>
      <c r="N540" s="231"/>
      <c r="O540" s="231"/>
      <c r="P540" s="231"/>
      <c r="Q540" s="231"/>
      <c r="R540" s="231"/>
      <c r="S540" s="231"/>
      <c r="T540" s="232"/>
      <c r="AT540" s="233" t="s">
        <v>206</v>
      </c>
      <c r="AU540" s="233" t="s">
        <v>90</v>
      </c>
      <c r="AV540" s="14" t="s">
        <v>90</v>
      </c>
      <c r="AW540" s="14" t="s">
        <v>38</v>
      </c>
      <c r="AX540" s="14" t="s">
        <v>81</v>
      </c>
      <c r="AY540" s="233" t="s">
        <v>197</v>
      </c>
    </row>
    <row r="541" spans="1:65" s="16" customFormat="1" ht="10.199999999999999">
      <c r="B541" s="245"/>
      <c r="C541" s="246"/>
      <c r="D541" s="209" t="s">
        <v>206</v>
      </c>
      <c r="E541" s="247" t="s">
        <v>32</v>
      </c>
      <c r="F541" s="248" t="s">
        <v>544</v>
      </c>
      <c r="G541" s="246"/>
      <c r="H541" s="249">
        <v>60.66</v>
      </c>
      <c r="I541" s="250"/>
      <c r="J541" s="246"/>
      <c r="K541" s="246"/>
      <c r="L541" s="251"/>
      <c r="M541" s="252"/>
      <c r="N541" s="253"/>
      <c r="O541" s="253"/>
      <c r="P541" s="253"/>
      <c r="Q541" s="253"/>
      <c r="R541" s="253"/>
      <c r="S541" s="253"/>
      <c r="T541" s="254"/>
      <c r="AT541" s="255" t="s">
        <v>206</v>
      </c>
      <c r="AU541" s="255" t="s">
        <v>90</v>
      </c>
      <c r="AV541" s="16" t="s">
        <v>114</v>
      </c>
      <c r="AW541" s="16" t="s">
        <v>38</v>
      </c>
      <c r="AX541" s="16" t="s">
        <v>81</v>
      </c>
      <c r="AY541" s="255" t="s">
        <v>197</v>
      </c>
    </row>
    <row r="542" spans="1:65" s="15" customFormat="1" ht="10.199999999999999">
      <c r="B542" s="234"/>
      <c r="C542" s="235"/>
      <c r="D542" s="209" t="s">
        <v>206</v>
      </c>
      <c r="E542" s="236" t="s">
        <v>32</v>
      </c>
      <c r="F542" s="237" t="s">
        <v>209</v>
      </c>
      <c r="G542" s="235"/>
      <c r="H542" s="238">
        <v>60.66</v>
      </c>
      <c r="I542" s="239"/>
      <c r="J542" s="235"/>
      <c r="K542" s="235"/>
      <c r="L542" s="240"/>
      <c r="M542" s="241"/>
      <c r="N542" s="242"/>
      <c r="O542" s="242"/>
      <c r="P542" s="242"/>
      <c r="Q542" s="242"/>
      <c r="R542" s="242"/>
      <c r="S542" s="242"/>
      <c r="T542" s="243"/>
      <c r="AT542" s="244" t="s">
        <v>206</v>
      </c>
      <c r="AU542" s="244" t="s">
        <v>90</v>
      </c>
      <c r="AV542" s="15" t="s">
        <v>166</v>
      </c>
      <c r="AW542" s="15" t="s">
        <v>38</v>
      </c>
      <c r="AX542" s="15" t="s">
        <v>40</v>
      </c>
      <c r="AY542" s="244" t="s">
        <v>197</v>
      </c>
    </row>
    <row r="543" spans="1:65" s="2" customFormat="1" ht="16.5" customHeight="1">
      <c r="A543" s="37"/>
      <c r="B543" s="38"/>
      <c r="C543" s="256" t="s">
        <v>632</v>
      </c>
      <c r="D543" s="256" t="s">
        <v>336</v>
      </c>
      <c r="E543" s="257" t="s">
        <v>633</v>
      </c>
      <c r="F543" s="258" t="s">
        <v>634</v>
      </c>
      <c r="G543" s="259" t="s">
        <v>127</v>
      </c>
      <c r="H543" s="260">
        <v>61.872999999999998</v>
      </c>
      <c r="I543" s="261"/>
      <c r="J543" s="262">
        <f>ROUND(I543*H543,2)</f>
        <v>0</v>
      </c>
      <c r="K543" s="258" t="s">
        <v>202</v>
      </c>
      <c r="L543" s="263"/>
      <c r="M543" s="264" t="s">
        <v>32</v>
      </c>
      <c r="N543" s="265" t="s">
        <v>52</v>
      </c>
      <c r="O543" s="67"/>
      <c r="P543" s="205">
        <f>O543*H543</f>
        <v>0</v>
      </c>
      <c r="Q543" s="205">
        <v>0.11799999999999999</v>
      </c>
      <c r="R543" s="205">
        <f>Q543*H543</f>
        <v>7.3010139999999994</v>
      </c>
      <c r="S543" s="205">
        <v>0</v>
      </c>
      <c r="T543" s="206">
        <f>S543*H543</f>
        <v>0</v>
      </c>
      <c r="U543" s="37"/>
      <c r="V543" s="37"/>
      <c r="W543" s="37"/>
      <c r="X543" s="37"/>
      <c r="Y543" s="37"/>
      <c r="Z543" s="37"/>
      <c r="AA543" s="37"/>
      <c r="AB543" s="37"/>
      <c r="AC543" s="37"/>
      <c r="AD543" s="37"/>
      <c r="AE543" s="37"/>
      <c r="AR543" s="207" t="s">
        <v>240</v>
      </c>
      <c r="AT543" s="207" t="s">
        <v>336</v>
      </c>
      <c r="AU543" s="207" t="s">
        <v>90</v>
      </c>
      <c r="AY543" s="19" t="s">
        <v>197</v>
      </c>
      <c r="BE543" s="208">
        <f>IF(N543="základní",J543,0)</f>
        <v>0</v>
      </c>
      <c r="BF543" s="208">
        <f>IF(N543="snížená",J543,0)</f>
        <v>0</v>
      </c>
      <c r="BG543" s="208">
        <f>IF(N543="zákl. přenesená",J543,0)</f>
        <v>0</v>
      </c>
      <c r="BH543" s="208">
        <f>IF(N543="sníž. přenesená",J543,0)</f>
        <v>0</v>
      </c>
      <c r="BI543" s="208">
        <f>IF(N543="nulová",J543,0)</f>
        <v>0</v>
      </c>
      <c r="BJ543" s="19" t="s">
        <v>40</v>
      </c>
      <c r="BK543" s="208">
        <f>ROUND(I543*H543,2)</f>
        <v>0</v>
      </c>
      <c r="BL543" s="19" t="s">
        <v>166</v>
      </c>
      <c r="BM543" s="207" t="s">
        <v>635</v>
      </c>
    </row>
    <row r="544" spans="1:65" s="2" customFormat="1" ht="19.2">
      <c r="A544" s="37"/>
      <c r="B544" s="38"/>
      <c r="C544" s="39"/>
      <c r="D544" s="209" t="s">
        <v>223</v>
      </c>
      <c r="E544" s="39"/>
      <c r="F544" s="210" t="s">
        <v>498</v>
      </c>
      <c r="G544" s="39"/>
      <c r="H544" s="39"/>
      <c r="I544" s="119"/>
      <c r="J544" s="39"/>
      <c r="K544" s="39"/>
      <c r="L544" s="42"/>
      <c r="M544" s="211"/>
      <c r="N544" s="212"/>
      <c r="O544" s="67"/>
      <c r="P544" s="67"/>
      <c r="Q544" s="67"/>
      <c r="R544" s="67"/>
      <c r="S544" s="67"/>
      <c r="T544" s="68"/>
      <c r="U544" s="37"/>
      <c r="V544" s="37"/>
      <c r="W544" s="37"/>
      <c r="X544" s="37"/>
      <c r="Y544" s="37"/>
      <c r="Z544" s="37"/>
      <c r="AA544" s="37"/>
      <c r="AB544" s="37"/>
      <c r="AC544" s="37"/>
      <c r="AD544" s="37"/>
      <c r="AE544" s="37"/>
      <c r="AT544" s="19" t="s">
        <v>223</v>
      </c>
      <c r="AU544" s="19" t="s">
        <v>90</v>
      </c>
    </row>
    <row r="545" spans="1:65" s="14" customFormat="1" ht="10.199999999999999">
      <c r="B545" s="223"/>
      <c r="C545" s="224"/>
      <c r="D545" s="209" t="s">
        <v>206</v>
      </c>
      <c r="E545" s="224"/>
      <c r="F545" s="226" t="s">
        <v>636</v>
      </c>
      <c r="G545" s="224"/>
      <c r="H545" s="227">
        <v>61.872999999999998</v>
      </c>
      <c r="I545" s="228"/>
      <c r="J545" s="224"/>
      <c r="K545" s="224"/>
      <c r="L545" s="229"/>
      <c r="M545" s="230"/>
      <c r="N545" s="231"/>
      <c r="O545" s="231"/>
      <c r="P545" s="231"/>
      <c r="Q545" s="231"/>
      <c r="R545" s="231"/>
      <c r="S545" s="231"/>
      <c r="T545" s="232"/>
      <c r="AT545" s="233" t="s">
        <v>206</v>
      </c>
      <c r="AU545" s="233" t="s">
        <v>90</v>
      </c>
      <c r="AV545" s="14" t="s">
        <v>90</v>
      </c>
      <c r="AW545" s="14" t="s">
        <v>4</v>
      </c>
      <c r="AX545" s="14" t="s">
        <v>40</v>
      </c>
      <c r="AY545" s="233" t="s">
        <v>197</v>
      </c>
    </row>
    <row r="546" spans="1:65" s="12" customFormat="1" ht="22.8" customHeight="1">
      <c r="B546" s="180"/>
      <c r="C546" s="181"/>
      <c r="D546" s="182" t="s">
        <v>80</v>
      </c>
      <c r="E546" s="194" t="s">
        <v>240</v>
      </c>
      <c r="F546" s="194" t="s">
        <v>637</v>
      </c>
      <c r="G546" s="181"/>
      <c r="H546" s="181"/>
      <c r="I546" s="184"/>
      <c r="J546" s="195">
        <f>BK546</f>
        <v>0</v>
      </c>
      <c r="K546" s="181"/>
      <c r="L546" s="186"/>
      <c r="M546" s="187"/>
      <c r="N546" s="188"/>
      <c r="O546" s="188"/>
      <c r="P546" s="189">
        <f>SUM(P547:P630)</f>
        <v>0</v>
      </c>
      <c r="Q546" s="188"/>
      <c r="R546" s="189">
        <f>SUM(R547:R630)</f>
        <v>6.709682700000001</v>
      </c>
      <c r="S546" s="188"/>
      <c r="T546" s="190">
        <f>SUM(T547:T630)</f>
        <v>0</v>
      </c>
      <c r="AR546" s="191" t="s">
        <v>40</v>
      </c>
      <c r="AT546" s="192" t="s">
        <v>80</v>
      </c>
      <c r="AU546" s="192" t="s">
        <v>40</v>
      </c>
      <c r="AY546" s="191" t="s">
        <v>197</v>
      </c>
      <c r="BK546" s="193">
        <f>SUM(BK547:BK630)</f>
        <v>0</v>
      </c>
    </row>
    <row r="547" spans="1:65" s="2" customFormat="1" ht="21.75" customHeight="1">
      <c r="A547" s="37"/>
      <c r="B547" s="38"/>
      <c r="C547" s="196" t="s">
        <v>638</v>
      </c>
      <c r="D547" s="196" t="s">
        <v>199</v>
      </c>
      <c r="E547" s="197" t="s">
        <v>639</v>
      </c>
      <c r="F547" s="198" t="s">
        <v>640</v>
      </c>
      <c r="G547" s="199" t="s">
        <v>112</v>
      </c>
      <c r="H547" s="200">
        <v>11.41</v>
      </c>
      <c r="I547" s="201"/>
      <c r="J547" s="202">
        <f>ROUND(I547*H547,2)</f>
        <v>0</v>
      </c>
      <c r="K547" s="198" t="s">
        <v>202</v>
      </c>
      <c r="L547" s="42"/>
      <c r="M547" s="203" t="s">
        <v>32</v>
      </c>
      <c r="N547" s="204" t="s">
        <v>52</v>
      </c>
      <c r="O547" s="67"/>
      <c r="P547" s="205">
        <f>O547*H547</f>
        <v>0</v>
      </c>
      <c r="Q547" s="205">
        <v>3.82E-3</v>
      </c>
      <c r="R547" s="205">
        <f>Q547*H547</f>
        <v>4.3586199999999999E-2</v>
      </c>
      <c r="S547" s="205">
        <v>0</v>
      </c>
      <c r="T547" s="206">
        <f>S547*H547</f>
        <v>0</v>
      </c>
      <c r="U547" s="37"/>
      <c r="V547" s="37"/>
      <c r="W547" s="37"/>
      <c r="X547" s="37"/>
      <c r="Y547" s="37"/>
      <c r="Z547" s="37"/>
      <c r="AA547" s="37"/>
      <c r="AB547" s="37"/>
      <c r="AC547" s="37"/>
      <c r="AD547" s="37"/>
      <c r="AE547" s="37"/>
      <c r="AR547" s="207" t="s">
        <v>166</v>
      </c>
      <c r="AT547" s="207" t="s">
        <v>199</v>
      </c>
      <c r="AU547" s="207" t="s">
        <v>90</v>
      </c>
      <c r="AY547" s="19" t="s">
        <v>197</v>
      </c>
      <c r="BE547" s="208">
        <f>IF(N547="základní",J547,0)</f>
        <v>0</v>
      </c>
      <c r="BF547" s="208">
        <f>IF(N547="snížená",J547,0)</f>
        <v>0</v>
      </c>
      <c r="BG547" s="208">
        <f>IF(N547="zákl. přenesená",J547,0)</f>
        <v>0</v>
      </c>
      <c r="BH547" s="208">
        <f>IF(N547="sníž. přenesená",J547,0)</f>
        <v>0</v>
      </c>
      <c r="BI547" s="208">
        <f>IF(N547="nulová",J547,0)</f>
        <v>0</v>
      </c>
      <c r="BJ547" s="19" t="s">
        <v>40</v>
      </c>
      <c r="BK547" s="208">
        <f>ROUND(I547*H547,2)</f>
        <v>0</v>
      </c>
      <c r="BL547" s="19" t="s">
        <v>166</v>
      </c>
      <c r="BM547" s="207" t="s">
        <v>641</v>
      </c>
    </row>
    <row r="548" spans="1:65" s="2" customFormat="1" ht="105.6">
      <c r="A548" s="37"/>
      <c r="B548" s="38"/>
      <c r="C548" s="39"/>
      <c r="D548" s="209" t="s">
        <v>204</v>
      </c>
      <c r="E548" s="39"/>
      <c r="F548" s="210" t="s">
        <v>642</v>
      </c>
      <c r="G548" s="39"/>
      <c r="H548" s="39"/>
      <c r="I548" s="119"/>
      <c r="J548" s="39"/>
      <c r="K548" s="39"/>
      <c r="L548" s="42"/>
      <c r="M548" s="211"/>
      <c r="N548" s="212"/>
      <c r="O548" s="67"/>
      <c r="P548" s="67"/>
      <c r="Q548" s="67"/>
      <c r="R548" s="67"/>
      <c r="S548" s="67"/>
      <c r="T548" s="68"/>
      <c r="U548" s="37"/>
      <c r="V548" s="37"/>
      <c r="W548" s="37"/>
      <c r="X548" s="37"/>
      <c r="Y548" s="37"/>
      <c r="Z548" s="37"/>
      <c r="AA548" s="37"/>
      <c r="AB548" s="37"/>
      <c r="AC548" s="37"/>
      <c r="AD548" s="37"/>
      <c r="AE548" s="37"/>
      <c r="AT548" s="19" t="s">
        <v>204</v>
      </c>
      <c r="AU548" s="19" t="s">
        <v>90</v>
      </c>
    </row>
    <row r="549" spans="1:65" s="13" customFormat="1" ht="10.199999999999999">
      <c r="B549" s="213"/>
      <c r="C549" s="214"/>
      <c r="D549" s="209" t="s">
        <v>206</v>
      </c>
      <c r="E549" s="215" t="s">
        <v>32</v>
      </c>
      <c r="F549" s="216" t="s">
        <v>285</v>
      </c>
      <c r="G549" s="214"/>
      <c r="H549" s="215" t="s">
        <v>32</v>
      </c>
      <c r="I549" s="217"/>
      <c r="J549" s="214"/>
      <c r="K549" s="214"/>
      <c r="L549" s="218"/>
      <c r="M549" s="219"/>
      <c r="N549" s="220"/>
      <c r="O549" s="220"/>
      <c r="P549" s="220"/>
      <c r="Q549" s="220"/>
      <c r="R549" s="220"/>
      <c r="S549" s="220"/>
      <c r="T549" s="221"/>
      <c r="AT549" s="222" t="s">
        <v>206</v>
      </c>
      <c r="AU549" s="222" t="s">
        <v>90</v>
      </c>
      <c r="AV549" s="13" t="s">
        <v>40</v>
      </c>
      <c r="AW549" s="13" t="s">
        <v>38</v>
      </c>
      <c r="AX549" s="13" t="s">
        <v>81</v>
      </c>
      <c r="AY549" s="222" t="s">
        <v>197</v>
      </c>
    </row>
    <row r="550" spans="1:65" s="13" customFormat="1" ht="10.199999999999999">
      <c r="B550" s="213"/>
      <c r="C550" s="214"/>
      <c r="D550" s="209" t="s">
        <v>206</v>
      </c>
      <c r="E550" s="215" t="s">
        <v>32</v>
      </c>
      <c r="F550" s="216" t="s">
        <v>207</v>
      </c>
      <c r="G550" s="214"/>
      <c r="H550" s="215" t="s">
        <v>32</v>
      </c>
      <c r="I550" s="217"/>
      <c r="J550" s="214"/>
      <c r="K550" s="214"/>
      <c r="L550" s="218"/>
      <c r="M550" s="219"/>
      <c r="N550" s="220"/>
      <c r="O550" s="220"/>
      <c r="P550" s="220"/>
      <c r="Q550" s="220"/>
      <c r="R550" s="220"/>
      <c r="S550" s="220"/>
      <c r="T550" s="221"/>
      <c r="AT550" s="222" t="s">
        <v>206</v>
      </c>
      <c r="AU550" s="222" t="s">
        <v>90</v>
      </c>
      <c r="AV550" s="13" t="s">
        <v>40</v>
      </c>
      <c r="AW550" s="13" t="s">
        <v>38</v>
      </c>
      <c r="AX550" s="13" t="s">
        <v>81</v>
      </c>
      <c r="AY550" s="222" t="s">
        <v>197</v>
      </c>
    </row>
    <row r="551" spans="1:65" s="13" customFormat="1" ht="10.199999999999999">
      <c r="B551" s="213"/>
      <c r="C551" s="214"/>
      <c r="D551" s="209" t="s">
        <v>206</v>
      </c>
      <c r="E551" s="215" t="s">
        <v>32</v>
      </c>
      <c r="F551" s="216" t="s">
        <v>270</v>
      </c>
      <c r="G551" s="214"/>
      <c r="H551" s="215" t="s">
        <v>32</v>
      </c>
      <c r="I551" s="217"/>
      <c r="J551" s="214"/>
      <c r="K551" s="214"/>
      <c r="L551" s="218"/>
      <c r="M551" s="219"/>
      <c r="N551" s="220"/>
      <c r="O551" s="220"/>
      <c r="P551" s="220"/>
      <c r="Q551" s="220"/>
      <c r="R551" s="220"/>
      <c r="S551" s="220"/>
      <c r="T551" s="221"/>
      <c r="AT551" s="222" t="s">
        <v>206</v>
      </c>
      <c r="AU551" s="222" t="s">
        <v>90</v>
      </c>
      <c r="AV551" s="13" t="s">
        <v>40</v>
      </c>
      <c r="AW551" s="13" t="s">
        <v>38</v>
      </c>
      <c r="AX551" s="13" t="s">
        <v>81</v>
      </c>
      <c r="AY551" s="222" t="s">
        <v>197</v>
      </c>
    </row>
    <row r="552" spans="1:65" s="14" customFormat="1" ht="10.199999999999999">
      <c r="B552" s="223"/>
      <c r="C552" s="224"/>
      <c r="D552" s="209" t="s">
        <v>206</v>
      </c>
      <c r="E552" s="225" t="s">
        <v>32</v>
      </c>
      <c r="F552" s="226" t="s">
        <v>528</v>
      </c>
      <c r="G552" s="224"/>
      <c r="H552" s="227">
        <v>11.41</v>
      </c>
      <c r="I552" s="228"/>
      <c r="J552" s="224"/>
      <c r="K552" s="224"/>
      <c r="L552" s="229"/>
      <c r="M552" s="230"/>
      <c r="N552" s="231"/>
      <c r="O552" s="231"/>
      <c r="P552" s="231"/>
      <c r="Q552" s="231"/>
      <c r="R552" s="231"/>
      <c r="S552" s="231"/>
      <c r="T552" s="232"/>
      <c r="AT552" s="233" t="s">
        <v>206</v>
      </c>
      <c r="AU552" s="233" t="s">
        <v>90</v>
      </c>
      <c r="AV552" s="14" t="s">
        <v>90</v>
      </c>
      <c r="AW552" s="14" t="s">
        <v>38</v>
      </c>
      <c r="AX552" s="14" t="s">
        <v>81</v>
      </c>
      <c r="AY552" s="233" t="s">
        <v>197</v>
      </c>
    </row>
    <row r="553" spans="1:65" s="15" customFormat="1" ht="10.199999999999999">
      <c r="B553" s="234"/>
      <c r="C553" s="235"/>
      <c r="D553" s="209" t="s">
        <v>206</v>
      </c>
      <c r="E553" s="236" t="s">
        <v>32</v>
      </c>
      <c r="F553" s="237" t="s">
        <v>209</v>
      </c>
      <c r="G553" s="235"/>
      <c r="H553" s="238">
        <v>11.41</v>
      </c>
      <c r="I553" s="239"/>
      <c r="J553" s="235"/>
      <c r="K553" s="235"/>
      <c r="L553" s="240"/>
      <c r="M553" s="241"/>
      <c r="N553" s="242"/>
      <c r="O553" s="242"/>
      <c r="P553" s="242"/>
      <c r="Q553" s="242"/>
      <c r="R553" s="242"/>
      <c r="S553" s="242"/>
      <c r="T553" s="243"/>
      <c r="AT553" s="244" t="s">
        <v>206</v>
      </c>
      <c r="AU553" s="244" t="s">
        <v>90</v>
      </c>
      <c r="AV553" s="15" t="s">
        <v>166</v>
      </c>
      <c r="AW553" s="15" t="s">
        <v>38</v>
      </c>
      <c r="AX553" s="15" t="s">
        <v>40</v>
      </c>
      <c r="AY553" s="244" t="s">
        <v>197</v>
      </c>
    </row>
    <row r="554" spans="1:65" s="2" customFormat="1" ht="21.75" customHeight="1">
      <c r="A554" s="37"/>
      <c r="B554" s="38"/>
      <c r="C554" s="196" t="s">
        <v>643</v>
      </c>
      <c r="D554" s="196" t="s">
        <v>199</v>
      </c>
      <c r="E554" s="197" t="s">
        <v>644</v>
      </c>
      <c r="F554" s="198" t="s">
        <v>645</v>
      </c>
      <c r="G554" s="199" t="s">
        <v>165</v>
      </c>
      <c r="H554" s="200">
        <v>4</v>
      </c>
      <c r="I554" s="201"/>
      <c r="J554" s="202">
        <f>ROUND(I554*H554,2)</f>
        <v>0</v>
      </c>
      <c r="K554" s="198" t="s">
        <v>202</v>
      </c>
      <c r="L554" s="42"/>
      <c r="M554" s="203" t="s">
        <v>32</v>
      </c>
      <c r="N554" s="204" t="s">
        <v>52</v>
      </c>
      <c r="O554" s="67"/>
      <c r="P554" s="205">
        <f>O554*H554</f>
        <v>0</v>
      </c>
      <c r="Q554" s="205">
        <v>1E-4</v>
      </c>
      <c r="R554" s="205">
        <f>Q554*H554</f>
        <v>4.0000000000000002E-4</v>
      </c>
      <c r="S554" s="205">
        <v>0</v>
      </c>
      <c r="T554" s="206">
        <f>S554*H554</f>
        <v>0</v>
      </c>
      <c r="U554" s="37"/>
      <c r="V554" s="37"/>
      <c r="W554" s="37"/>
      <c r="X554" s="37"/>
      <c r="Y554" s="37"/>
      <c r="Z554" s="37"/>
      <c r="AA554" s="37"/>
      <c r="AB554" s="37"/>
      <c r="AC554" s="37"/>
      <c r="AD554" s="37"/>
      <c r="AE554" s="37"/>
      <c r="AR554" s="207" t="s">
        <v>166</v>
      </c>
      <c r="AT554" s="207" t="s">
        <v>199</v>
      </c>
      <c r="AU554" s="207" t="s">
        <v>90</v>
      </c>
      <c r="AY554" s="19" t="s">
        <v>197</v>
      </c>
      <c r="BE554" s="208">
        <f>IF(N554="základní",J554,0)</f>
        <v>0</v>
      </c>
      <c r="BF554" s="208">
        <f>IF(N554="snížená",J554,0)</f>
        <v>0</v>
      </c>
      <c r="BG554" s="208">
        <f>IF(N554="zákl. přenesená",J554,0)</f>
        <v>0</v>
      </c>
      <c r="BH554" s="208">
        <f>IF(N554="sníž. přenesená",J554,0)</f>
        <v>0</v>
      </c>
      <c r="BI554" s="208">
        <f>IF(N554="nulová",J554,0)</f>
        <v>0</v>
      </c>
      <c r="BJ554" s="19" t="s">
        <v>40</v>
      </c>
      <c r="BK554" s="208">
        <f>ROUND(I554*H554,2)</f>
        <v>0</v>
      </c>
      <c r="BL554" s="19" t="s">
        <v>166</v>
      </c>
      <c r="BM554" s="207" t="s">
        <v>646</v>
      </c>
    </row>
    <row r="555" spans="1:65" s="2" customFormat="1" ht="48">
      <c r="A555" s="37"/>
      <c r="B555" s="38"/>
      <c r="C555" s="39"/>
      <c r="D555" s="209" t="s">
        <v>204</v>
      </c>
      <c r="E555" s="39"/>
      <c r="F555" s="210" t="s">
        <v>647</v>
      </c>
      <c r="G555" s="39"/>
      <c r="H555" s="39"/>
      <c r="I555" s="119"/>
      <c r="J555" s="39"/>
      <c r="K555" s="39"/>
      <c r="L555" s="42"/>
      <c r="M555" s="211"/>
      <c r="N555" s="212"/>
      <c r="O555" s="67"/>
      <c r="P555" s="67"/>
      <c r="Q555" s="67"/>
      <c r="R555" s="67"/>
      <c r="S555" s="67"/>
      <c r="T555" s="68"/>
      <c r="U555" s="37"/>
      <c r="V555" s="37"/>
      <c r="W555" s="37"/>
      <c r="X555" s="37"/>
      <c r="Y555" s="37"/>
      <c r="Z555" s="37"/>
      <c r="AA555" s="37"/>
      <c r="AB555" s="37"/>
      <c r="AC555" s="37"/>
      <c r="AD555" s="37"/>
      <c r="AE555" s="37"/>
      <c r="AT555" s="19" t="s">
        <v>204</v>
      </c>
      <c r="AU555" s="19" t="s">
        <v>90</v>
      </c>
    </row>
    <row r="556" spans="1:65" s="13" customFormat="1" ht="10.199999999999999">
      <c r="B556" s="213"/>
      <c r="C556" s="214"/>
      <c r="D556" s="209" t="s">
        <v>206</v>
      </c>
      <c r="E556" s="215" t="s">
        <v>32</v>
      </c>
      <c r="F556" s="216" t="s">
        <v>285</v>
      </c>
      <c r="G556" s="214"/>
      <c r="H556" s="215" t="s">
        <v>32</v>
      </c>
      <c r="I556" s="217"/>
      <c r="J556" s="214"/>
      <c r="K556" s="214"/>
      <c r="L556" s="218"/>
      <c r="M556" s="219"/>
      <c r="N556" s="220"/>
      <c r="O556" s="220"/>
      <c r="P556" s="220"/>
      <c r="Q556" s="220"/>
      <c r="R556" s="220"/>
      <c r="S556" s="220"/>
      <c r="T556" s="221"/>
      <c r="AT556" s="222" t="s">
        <v>206</v>
      </c>
      <c r="AU556" s="222" t="s">
        <v>90</v>
      </c>
      <c r="AV556" s="13" t="s">
        <v>40</v>
      </c>
      <c r="AW556" s="13" t="s">
        <v>38</v>
      </c>
      <c r="AX556" s="13" t="s">
        <v>81</v>
      </c>
      <c r="AY556" s="222" t="s">
        <v>197</v>
      </c>
    </row>
    <row r="557" spans="1:65" s="13" customFormat="1" ht="10.199999999999999">
      <c r="B557" s="213"/>
      <c r="C557" s="214"/>
      <c r="D557" s="209" t="s">
        <v>206</v>
      </c>
      <c r="E557" s="215" t="s">
        <v>32</v>
      </c>
      <c r="F557" s="216" t="s">
        <v>207</v>
      </c>
      <c r="G557" s="214"/>
      <c r="H557" s="215" t="s">
        <v>32</v>
      </c>
      <c r="I557" s="217"/>
      <c r="J557" s="214"/>
      <c r="K557" s="214"/>
      <c r="L557" s="218"/>
      <c r="M557" s="219"/>
      <c r="N557" s="220"/>
      <c r="O557" s="220"/>
      <c r="P557" s="220"/>
      <c r="Q557" s="220"/>
      <c r="R557" s="220"/>
      <c r="S557" s="220"/>
      <c r="T557" s="221"/>
      <c r="AT557" s="222" t="s">
        <v>206</v>
      </c>
      <c r="AU557" s="222" t="s">
        <v>90</v>
      </c>
      <c r="AV557" s="13" t="s">
        <v>40</v>
      </c>
      <c r="AW557" s="13" t="s">
        <v>38</v>
      </c>
      <c r="AX557" s="13" t="s">
        <v>81</v>
      </c>
      <c r="AY557" s="222" t="s">
        <v>197</v>
      </c>
    </row>
    <row r="558" spans="1:65" s="13" customFormat="1" ht="10.199999999999999">
      <c r="B558" s="213"/>
      <c r="C558" s="214"/>
      <c r="D558" s="209" t="s">
        <v>206</v>
      </c>
      <c r="E558" s="215" t="s">
        <v>32</v>
      </c>
      <c r="F558" s="216" t="s">
        <v>270</v>
      </c>
      <c r="G558" s="214"/>
      <c r="H558" s="215" t="s">
        <v>32</v>
      </c>
      <c r="I558" s="217"/>
      <c r="J558" s="214"/>
      <c r="K558" s="214"/>
      <c r="L558" s="218"/>
      <c r="M558" s="219"/>
      <c r="N558" s="220"/>
      <c r="O558" s="220"/>
      <c r="P558" s="220"/>
      <c r="Q558" s="220"/>
      <c r="R558" s="220"/>
      <c r="S558" s="220"/>
      <c r="T558" s="221"/>
      <c r="AT558" s="222" t="s">
        <v>206</v>
      </c>
      <c r="AU558" s="222" t="s">
        <v>90</v>
      </c>
      <c r="AV558" s="13" t="s">
        <v>40</v>
      </c>
      <c r="AW558" s="13" t="s">
        <v>38</v>
      </c>
      <c r="AX558" s="13" t="s">
        <v>81</v>
      </c>
      <c r="AY558" s="222" t="s">
        <v>197</v>
      </c>
    </row>
    <row r="559" spans="1:65" s="14" customFormat="1" ht="10.199999999999999">
      <c r="B559" s="223"/>
      <c r="C559" s="224"/>
      <c r="D559" s="209" t="s">
        <v>206</v>
      </c>
      <c r="E559" s="225" t="s">
        <v>32</v>
      </c>
      <c r="F559" s="226" t="s">
        <v>648</v>
      </c>
      <c r="G559" s="224"/>
      <c r="H559" s="227">
        <v>4</v>
      </c>
      <c r="I559" s="228"/>
      <c r="J559" s="224"/>
      <c r="K559" s="224"/>
      <c r="L559" s="229"/>
      <c r="M559" s="230"/>
      <c r="N559" s="231"/>
      <c r="O559" s="231"/>
      <c r="P559" s="231"/>
      <c r="Q559" s="231"/>
      <c r="R559" s="231"/>
      <c r="S559" s="231"/>
      <c r="T559" s="232"/>
      <c r="AT559" s="233" t="s">
        <v>206</v>
      </c>
      <c r="AU559" s="233" t="s">
        <v>90</v>
      </c>
      <c r="AV559" s="14" t="s">
        <v>90</v>
      </c>
      <c r="AW559" s="14" t="s">
        <v>38</v>
      </c>
      <c r="AX559" s="14" t="s">
        <v>81</v>
      </c>
      <c r="AY559" s="233" t="s">
        <v>197</v>
      </c>
    </row>
    <row r="560" spans="1:65" s="15" customFormat="1" ht="10.199999999999999">
      <c r="B560" s="234"/>
      <c r="C560" s="235"/>
      <c r="D560" s="209" t="s">
        <v>206</v>
      </c>
      <c r="E560" s="236" t="s">
        <v>32</v>
      </c>
      <c r="F560" s="237" t="s">
        <v>209</v>
      </c>
      <c r="G560" s="235"/>
      <c r="H560" s="238">
        <v>4</v>
      </c>
      <c r="I560" s="239"/>
      <c r="J560" s="235"/>
      <c r="K560" s="235"/>
      <c r="L560" s="240"/>
      <c r="M560" s="241"/>
      <c r="N560" s="242"/>
      <c r="O560" s="242"/>
      <c r="P560" s="242"/>
      <c r="Q560" s="242"/>
      <c r="R560" s="242"/>
      <c r="S560" s="242"/>
      <c r="T560" s="243"/>
      <c r="AT560" s="244" t="s">
        <v>206</v>
      </c>
      <c r="AU560" s="244" t="s">
        <v>90</v>
      </c>
      <c r="AV560" s="15" t="s">
        <v>166</v>
      </c>
      <c r="AW560" s="15" t="s">
        <v>38</v>
      </c>
      <c r="AX560" s="15" t="s">
        <v>40</v>
      </c>
      <c r="AY560" s="244" t="s">
        <v>197</v>
      </c>
    </row>
    <row r="561" spans="1:65" s="2" customFormat="1" ht="16.5" customHeight="1">
      <c r="A561" s="37"/>
      <c r="B561" s="38"/>
      <c r="C561" s="256" t="s">
        <v>649</v>
      </c>
      <c r="D561" s="256" t="s">
        <v>336</v>
      </c>
      <c r="E561" s="257" t="s">
        <v>650</v>
      </c>
      <c r="F561" s="258" t="s">
        <v>651</v>
      </c>
      <c r="G561" s="259" t="s">
        <v>165</v>
      </c>
      <c r="H561" s="260">
        <v>4.12</v>
      </c>
      <c r="I561" s="261"/>
      <c r="J561" s="262">
        <f>ROUND(I561*H561,2)</f>
        <v>0</v>
      </c>
      <c r="K561" s="258" t="s">
        <v>202</v>
      </c>
      <c r="L561" s="263"/>
      <c r="M561" s="264" t="s">
        <v>32</v>
      </c>
      <c r="N561" s="265" t="s">
        <v>52</v>
      </c>
      <c r="O561" s="67"/>
      <c r="P561" s="205">
        <f>O561*H561</f>
        <v>0</v>
      </c>
      <c r="Q561" s="205">
        <v>1.56E-3</v>
      </c>
      <c r="R561" s="205">
        <f>Q561*H561</f>
        <v>6.4272000000000001E-3</v>
      </c>
      <c r="S561" s="205">
        <v>0</v>
      </c>
      <c r="T561" s="206">
        <f>S561*H561</f>
        <v>0</v>
      </c>
      <c r="U561" s="37"/>
      <c r="V561" s="37"/>
      <c r="W561" s="37"/>
      <c r="X561" s="37"/>
      <c r="Y561" s="37"/>
      <c r="Z561" s="37"/>
      <c r="AA561" s="37"/>
      <c r="AB561" s="37"/>
      <c r="AC561" s="37"/>
      <c r="AD561" s="37"/>
      <c r="AE561" s="37"/>
      <c r="AR561" s="207" t="s">
        <v>240</v>
      </c>
      <c r="AT561" s="207" t="s">
        <v>336</v>
      </c>
      <c r="AU561" s="207" t="s">
        <v>90</v>
      </c>
      <c r="AY561" s="19" t="s">
        <v>197</v>
      </c>
      <c r="BE561" s="208">
        <f>IF(N561="základní",J561,0)</f>
        <v>0</v>
      </c>
      <c r="BF561" s="208">
        <f>IF(N561="snížená",J561,0)</f>
        <v>0</v>
      </c>
      <c r="BG561" s="208">
        <f>IF(N561="zákl. přenesená",J561,0)</f>
        <v>0</v>
      </c>
      <c r="BH561" s="208">
        <f>IF(N561="sníž. přenesená",J561,0)</f>
        <v>0</v>
      </c>
      <c r="BI561" s="208">
        <f>IF(N561="nulová",J561,0)</f>
        <v>0</v>
      </c>
      <c r="BJ561" s="19" t="s">
        <v>40</v>
      </c>
      <c r="BK561" s="208">
        <f>ROUND(I561*H561,2)</f>
        <v>0</v>
      </c>
      <c r="BL561" s="19" t="s">
        <v>166</v>
      </c>
      <c r="BM561" s="207" t="s">
        <v>652</v>
      </c>
    </row>
    <row r="562" spans="1:65" s="2" customFormat="1" ht="19.2">
      <c r="A562" s="37"/>
      <c r="B562" s="38"/>
      <c r="C562" s="39"/>
      <c r="D562" s="209" t="s">
        <v>223</v>
      </c>
      <c r="E562" s="39"/>
      <c r="F562" s="210" t="s">
        <v>653</v>
      </c>
      <c r="G562" s="39"/>
      <c r="H562" s="39"/>
      <c r="I562" s="119"/>
      <c r="J562" s="39"/>
      <c r="K562" s="39"/>
      <c r="L562" s="42"/>
      <c r="M562" s="211"/>
      <c r="N562" s="212"/>
      <c r="O562" s="67"/>
      <c r="P562" s="67"/>
      <c r="Q562" s="67"/>
      <c r="R562" s="67"/>
      <c r="S562" s="67"/>
      <c r="T562" s="68"/>
      <c r="U562" s="37"/>
      <c r="V562" s="37"/>
      <c r="W562" s="37"/>
      <c r="X562" s="37"/>
      <c r="Y562" s="37"/>
      <c r="Z562" s="37"/>
      <c r="AA562" s="37"/>
      <c r="AB562" s="37"/>
      <c r="AC562" s="37"/>
      <c r="AD562" s="37"/>
      <c r="AE562" s="37"/>
      <c r="AT562" s="19" t="s">
        <v>223</v>
      </c>
      <c r="AU562" s="19" t="s">
        <v>90</v>
      </c>
    </row>
    <row r="563" spans="1:65" s="14" customFormat="1" ht="10.199999999999999">
      <c r="B563" s="223"/>
      <c r="C563" s="224"/>
      <c r="D563" s="209" t="s">
        <v>206</v>
      </c>
      <c r="E563" s="224"/>
      <c r="F563" s="226" t="s">
        <v>654</v>
      </c>
      <c r="G563" s="224"/>
      <c r="H563" s="227">
        <v>4.12</v>
      </c>
      <c r="I563" s="228"/>
      <c r="J563" s="224"/>
      <c r="K563" s="224"/>
      <c r="L563" s="229"/>
      <c r="M563" s="230"/>
      <c r="N563" s="231"/>
      <c r="O563" s="231"/>
      <c r="P563" s="231"/>
      <c r="Q563" s="231"/>
      <c r="R563" s="231"/>
      <c r="S563" s="231"/>
      <c r="T563" s="232"/>
      <c r="AT563" s="233" t="s">
        <v>206</v>
      </c>
      <c r="AU563" s="233" t="s">
        <v>90</v>
      </c>
      <c r="AV563" s="14" t="s">
        <v>90</v>
      </c>
      <c r="AW563" s="14" t="s">
        <v>4</v>
      </c>
      <c r="AX563" s="14" t="s">
        <v>40</v>
      </c>
      <c r="AY563" s="233" t="s">
        <v>197</v>
      </c>
    </row>
    <row r="564" spans="1:65" s="2" customFormat="1" ht="16.5" customHeight="1">
      <c r="A564" s="37"/>
      <c r="B564" s="38"/>
      <c r="C564" s="196" t="s">
        <v>655</v>
      </c>
      <c r="D564" s="196" t="s">
        <v>199</v>
      </c>
      <c r="E564" s="197" t="s">
        <v>656</v>
      </c>
      <c r="F564" s="198" t="s">
        <v>657</v>
      </c>
      <c r="G564" s="199" t="s">
        <v>165</v>
      </c>
      <c r="H564" s="200">
        <v>4</v>
      </c>
      <c r="I564" s="201"/>
      <c r="J564" s="202">
        <f>ROUND(I564*H564,2)</f>
        <v>0</v>
      </c>
      <c r="K564" s="198" t="s">
        <v>202</v>
      </c>
      <c r="L564" s="42"/>
      <c r="M564" s="203" t="s">
        <v>32</v>
      </c>
      <c r="N564" s="204" t="s">
        <v>52</v>
      </c>
      <c r="O564" s="67"/>
      <c r="P564" s="205">
        <f>O564*H564</f>
        <v>0</v>
      </c>
      <c r="Q564" s="205">
        <v>6.9999999999999994E-5</v>
      </c>
      <c r="R564" s="205">
        <f>Q564*H564</f>
        <v>2.7999999999999998E-4</v>
      </c>
      <c r="S564" s="205">
        <v>0</v>
      </c>
      <c r="T564" s="206">
        <f>S564*H564</f>
        <v>0</v>
      </c>
      <c r="U564" s="37"/>
      <c r="V564" s="37"/>
      <c r="W564" s="37"/>
      <c r="X564" s="37"/>
      <c r="Y564" s="37"/>
      <c r="Z564" s="37"/>
      <c r="AA564" s="37"/>
      <c r="AB564" s="37"/>
      <c r="AC564" s="37"/>
      <c r="AD564" s="37"/>
      <c r="AE564" s="37"/>
      <c r="AR564" s="207" t="s">
        <v>166</v>
      </c>
      <c r="AT564" s="207" t="s">
        <v>199</v>
      </c>
      <c r="AU564" s="207" t="s">
        <v>90</v>
      </c>
      <c r="AY564" s="19" t="s">
        <v>197</v>
      </c>
      <c r="BE564" s="208">
        <f>IF(N564="základní",J564,0)</f>
        <v>0</v>
      </c>
      <c r="BF564" s="208">
        <f>IF(N564="snížená",J564,0)</f>
        <v>0</v>
      </c>
      <c r="BG564" s="208">
        <f>IF(N564="zákl. přenesená",J564,0)</f>
        <v>0</v>
      </c>
      <c r="BH564" s="208">
        <f>IF(N564="sníž. přenesená",J564,0)</f>
        <v>0</v>
      </c>
      <c r="BI564" s="208">
        <f>IF(N564="nulová",J564,0)</f>
        <v>0</v>
      </c>
      <c r="BJ564" s="19" t="s">
        <v>40</v>
      </c>
      <c r="BK564" s="208">
        <f>ROUND(I564*H564,2)</f>
        <v>0</v>
      </c>
      <c r="BL564" s="19" t="s">
        <v>166</v>
      </c>
      <c r="BM564" s="207" t="s">
        <v>658</v>
      </c>
    </row>
    <row r="565" spans="1:65" s="2" customFormat="1" ht="48">
      <c r="A565" s="37"/>
      <c r="B565" s="38"/>
      <c r="C565" s="39"/>
      <c r="D565" s="209" t="s">
        <v>204</v>
      </c>
      <c r="E565" s="39"/>
      <c r="F565" s="210" t="s">
        <v>659</v>
      </c>
      <c r="G565" s="39"/>
      <c r="H565" s="39"/>
      <c r="I565" s="119"/>
      <c r="J565" s="39"/>
      <c r="K565" s="39"/>
      <c r="L565" s="42"/>
      <c r="M565" s="211"/>
      <c r="N565" s="212"/>
      <c r="O565" s="67"/>
      <c r="P565" s="67"/>
      <c r="Q565" s="67"/>
      <c r="R565" s="67"/>
      <c r="S565" s="67"/>
      <c r="T565" s="68"/>
      <c r="U565" s="37"/>
      <c r="V565" s="37"/>
      <c r="W565" s="37"/>
      <c r="X565" s="37"/>
      <c r="Y565" s="37"/>
      <c r="Z565" s="37"/>
      <c r="AA565" s="37"/>
      <c r="AB565" s="37"/>
      <c r="AC565" s="37"/>
      <c r="AD565" s="37"/>
      <c r="AE565" s="37"/>
      <c r="AT565" s="19" t="s">
        <v>204</v>
      </c>
      <c r="AU565" s="19" t="s">
        <v>90</v>
      </c>
    </row>
    <row r="566" spans="1:65" s="13" customFormat="1" ht="10.199999999999999">
      <c r="B566" s="213"/>
      <c r="C566" s="214"/>
      <c r="D566" s="209" t="s">
        <v>206</v>
      </c>
      <c r="E566" s="215" t="s">
        <v>32</v>
      </c>
      <c r="F566" s="216" t="s">
        <v>285</v>
      </c>
      <c r="G566" s="214"/>
      <c r="H566" s="215" t="s">
        <v>32</v>
      </c>
      <c r="I566" s="217"/>
      <c r="J566" s="214"/>
      <c r="K566" s="214"/>
      <c r="L566" s="218"/>
      <c r="M566" s="219"/>
      <c r="N566" s="220"/>
      <c r="O566" s="220"/>
      <c r="P566" s="220"/>
      <c r="Q566" s="220"/>
      <c r="R566" s="220"/>
      <c r="S566" s="220"/>
      <c r="T566" s="221"/>
      <c r="AT566" s="222" t="s">
        <v>206</v>
      </c>
      <c r="AU566" s="222" t="s">
        <v>90</v>
      </c>
      <c r="AV566" s="13" t="s">
        <v>40</v>
      </c>
      <c r="AW566" s="13" t="s">
        <v>38</v>
      </c>
      <c r="AX566" s="13" t="s">
        <v>81</v>
      </c>
      <c r="AY566" s="222" t="s">
        <v>197</v>
      </c>
    </row>
    <row r="567" spans="1:65" s="13" customFormat="1" ht="10.199999999999999">
      <c r="B567" s="213"/>
      <c r="C567" s="214"/>
      <c r="D567" s="209" t="s">
        <v>206</v>
      </c>
      <c r="E567" s="215" t="s">
        <v>32</v>
      </c>
      <c r="F567" s="216" t="s">
        <v>207</v>
      </c>
      <c r="G567" s="214"/>
      <c r="H567" s="215" t="s">
        <v>32</v>
      </c>
      <c r="I567" s="217"/>
      <c r="J567" s="214"/>
      <c r="K567" s="214"/>
      <c r="L567" s="218"/>
      <c r="M567" s="219"/>
      <c r="N567" s="220"/>
      <c r="O567" s="220"/>
      <c r="P567" s="220"/>
      <c r="Q567" s="220"/>
      <c r="R567" s="220"/>
      <c r="S567" s="220"/>
      <c r="T567" s="221"/>
      <c r="AT567" s="222" t="s">
        <v>206</v>
      </c>
      <c r="AU567" s="222" t="s">
        <v>90</v>
      </c>
      <c r="AV567" s="13" t="s">
        <v>40</v>
      </c>
      <c r="AW567" s="13" t="s">
        <v>38</v>
      </c>
      <c r="AX567" s="13" t="s">
        <v>81</v>
      </c>
      <c r="AY567" s="222" t="s">
        <v>197</v>
      </c>
    </row>
    <row r="568" spans="1:65" s="13" customFormat="1" ht="10.199999999999999">
      <c r="B568" s="213"/>
      <c r="C568" s="214"/>
      <c r="D568" s="209" t="s">
        <v>206</v>
      </c>
      <c r="E568" s="215" t="s">
        <v>32</v>
      </c>
      <c r="F568" s="216" t="s">
        <v>270</v>
      </c>
      <c r="G568" s="214"/>
      <c r="H568" s="215" t="s">
        <v>32</v>
      </c>
      <c r="I568" s="217"/>
      <c r="J568" s="214"/>
      <c r="K568" s="214"/>
      <c r="L568" s="218"/>
      <c r="M568" s="219"/>
      <c r="N568" s="220"/>
      <c r="O568" s="220"/>
      <c r="P568" s="220"/>
      <c r="Q568" s="220"/>
      <c r="R568" s="220"/>
      <c r="S568" s="220"/>
      <c r="T568" s="221"/>
      <c r="AT568" s="222" t="s">
        <v>206</v>
      </c>
      <c r="AU568" s="222" t="s">
        <v>90</v>
      </c>
      <c r="AV568" s="13" t="s">
        <v>40</v>
      </c>
      <c r="AW568" s="13" t="s">
        <v>38</v>
      </c>
      <c r="AX568" s="13" t="s">
        <v>81</v>
      </c>
      <c r="AY568" s="222" t="s">
        <v>197</v>
      </c>
    </row>
    <row r="569" spans="1:65" s="14" customFormat="1" ht="10.199999999999999">
      <c r="B569" s="223"/>
      <c r="C569" s="224"/>
      <c r="D569" s="209" t="s">
        <v>206</v>
      </c>
      <c r="E569" s="225" t="s">
        <v>32</v>
      </c>
      <c r="F569" s="226" t="s">
        <v>648</v>
      </c>
      <c r="G569" s="224"/>
      <c r="H569" s="227">
        <v>4</v>
      </c>
      <c r="I569" s="228"/>
      <c r="J569" s="224"/>
      <c r="K569" s="224"/>
      <c r="L569" s="229"/>
      <c r="M569" s="230"/>
      <c r="N569" s="231"/>
      <c r="O569" s="231"/>
      <c r="P569" s="231"/>
      <c r="Q569" s="231"/>
      <c r="R569" s="231"/>
      <c r="S569" s="231"/>
      <c r="T569" s="232"/>
      <c r="AT569" s="233" t="s">
        <v>206</v>
      </c>
      <c r="AU569" s="233" t="s">
        <v>90</v>
      </c>
      <c r="AV569" s="14" t="s">
        <v>90</v>
      </c>
      <c r="AW569" s="14" t="s">
        <v>38</v>
      </c>
      <c r="AX569" s="14" t="s">
        <v>81</v>
      </c>
      <c r="AY569" s="233" t="s">
        <v>197</v>
      </c>
    </row>
    <row r="570" spans="1:65" s="15" customFormat="1" ht="10.199999999999999">
      <c r="B570" s="234"/>
      <c r="C570" s="235"/>
      <c r="D570" s="209" t="s">
        <v>206</v>
      </c>
      <c r="E570" s="236" t="s">
        <v>32</v>
      </c>
      <c r="F570" s="237" t="s">
        <v>209</v>
      </c>
      <c r="G570" s="235"/>
      <c r="H570" s="238">
        <v>4</v>
      </c>
      <c r="I570" s="239"/>
      <c r="J570" s="235"/>
      <c r="K570" s="235"/>
      <c r="L570" s="240"/>
      <c r="M570" s="241"/>
      <c r="N570" s="242"/>
      <c r="O570" s="242"/>
      <c r="P570" s="242"/>
      <c r="Q570" s="242"/>
      <c r="R570" s="242"/>
      <c r="S570" s="242"/>
      <c r="T570" s="243"/>
      <c r="AT570" s="244" t="s">
        <v>206</v>
      </c>
      <c r="AU570" s="244" t="s">
        <v>90</v>
      </c>
      <c r="AV570" s="15" t="s">
        <v>166</v>
      </c>
      <c r="AW570" s="15" t="s">
        <v>38</v>
      </c>
      <c r="AX570" s="15" t="s">
        <v>40</v>
      </c>
      <c r="AY570" s="244" t="s">
        <v>197</v>
      </c>
    </row>
    <row r="571" spans="1:65" s="2" customFormat="1" ht="16.5" customHeight="1">
      <c r="A571" s="37"/>
      <c r="B571" s="38"/>
      <c r="C571" s="256" t="s">
        <v>660</v>
      </c>
      <c r="D571" s="256" t="s">
        <v>336</v>
      </c>
      <c r="E571" s="257" t="s">
        <v>661</v>
      </c>
      <c r="F571" s="258" t="s">
        <v>662</v>
      </c>
      <c r="G571" s="259" t="s">
        <v>165</v>
      </c>
      <c r="H571" s="260">
        <v>4.12</v>
      </c>
      <c r="I571" s="261"/>
      <c r="J571" s="262">
        <f>ROUND(I571*H571,2)</f>
        <v>0</v>
      </c>
      <c r="K571" s="258" t="s">
        <v>202</v>
      </c>
      <c r="L571" s="263"/>
      <c r="M571" s="264" t="s">
        <v>32</v>
      </c>
      <c r="N571" s="265" t="s">
        <v>52</v>
      </c>
      <c r="O571" s="67"/>
      <c r="P571" s="205">
        <f>O571*H571</f>
        <v>0</v>
      </c>
      <c r="Q571" s="205">
        <v>3.2000000000000002E-3</v>
      </c>
      <c r="R571" s="205">
        <f>Q571*H571</f>
        <v>1.3184000000000001E-2</v>
      </c>
      <c r="S571" s="205">
        <v>0</v>
      </c>
      <c r="T571" s="206">
        <f>S571*H571</f>
        <v>0</v>
      </c>
      <c r="U571" s="37"/>
      <c r="V571" s="37"/>
      <c r="W571" s="37"/>
      <c r="X571" s="37"/>
      <c r="Y571" s="37"/>
      <c r="Z571" s="37"/>
      <c r="AA571" s="37"/>
      <c r="AB571" s="37"/>
      <c r="AC571" s="37"/>
      <c r="AD571" s="37"/>
      <c r="AE571" s="37"/>
      <c r="AR571" s="207" t="s">
        <v>240</v>
      </c>
      <c r="AT571" s="207" t="s">
        <v>336</v>
      </c>
      <c r="AU571" s="207" t="s">
        <v>90</v>
      </c>
      <c r="AY571" s="19" t="s">
        <v>197</v>
      </c>
      <c r="BE571" s="208">
        <f>IF(N571="základní",J571,0)</f>
        <v>0</v>
      </c>
      <c r="BF571" s="208">
        <f>IF(N571="snížená",J571,0)</f>
        <v>0</v>
      </c>
      <c r="BG571" s="208">
        <f>IF(N571="zákl. přenesená",J571,0)</f>
        <v>0</v>
      </c>
      <c r="BH571" s="208">
        <f>IF(N571="sníž. přenesená",J571,0)</f>
        <v>0</v>
      </c>
      <c r="BI571" s="208">
        <f>IF(N571="nulová",J571,0)</f>
        <v>0</v>
      </c>
      <c r="BJ571" s="19" t="s">
        <v>40</v>
      </c>
      <c r="BK571" s="208">
        <f>ROUND(I571*H571,2)</f>
        <v>0</v>
      </c>
      <c r="BL571" s="19" t="s">
        <v>166</v>
      </c>
      <c r="BM571" s="207" t="s">
        <v>663</v>
      </c>
    </row>
    <row r="572" spans="1:65" s="2" customFormat="1" ht="19.2">
      <c r="A572" s="37"/>
      <c r="B572" s="38"/>
      <c r="C572" s="39"/>
      <c r="D572" s="209" t="s">
        <v>223</v>
      </c>
      <c r="E572" s="39"/>
      <c r="F572" s="210" t="s">
        <v>653</v>
      </c>
      <c r="G572" s="39"/>
      <c r="H572" s="39"/>
      <c r="I572" s="119"/>
      <c r="J572" s="39"/>
      <c r="K572" s="39"/>
      <c r="L572" s="42"/>
      <c r="M572" s="211"/>
      <c r="N572" s="212"/>
      <c r="O572" s="67"/>
      <c r="P572" s="67"/>
      <c r="Q572" s="67"/>
      <c r="R572" s="67"/>
      <c r="S572" s="67"/>
      <c r="T572" s="68"/>
      <c r="U572" s="37"/>
      <c r="V572" s="37"/>
      <c r="W572" s="37"/>
      <c r="X572" s="37"/>
      <c r="Y572" s="37"/>
      <c r="Z572" s="37"/>
      <c r="AA572" s="37"/>
      <c r="AB572" s="37"/>
      <c r="AC572" s="37"/>
      <c r="AD572" s="37"/>
      <c r="AE572" s="37"/>
      <c r="AT572" s="19" t="s">
        <v>223</v>
      </c>
      <c r="AU572" s="19" t="s">
        <v>90</v>
      </c>
    </row>
    <row r="573" spans="1:65" s="14" customFormat="1" ht="10.199999999999999">
      <c r="B573" s="223"/>
      <c r="C573" s="224"/>
      <c r="D573" s="209" t="s">
        <v>206</v>
      </c>
      <c r="E573" s="224"/>
      <c r="F573" s="226" t="s">
        <v>654</v>
      </c>
      <c r="G573" s="224"/>
      <c r="H573" s="227">
        <v>4.12</v>
      </c>
      <c r="I573" s="228"/>
      <c r="J573" s="224"/>
      <c r="K573" s="224"/>
      <c r="L573" s="229"/>
      <c r="M573" s="230"/>
      <c r="N573" s="231"/>
      <c r="O573" s="231"/>
      <c r="P573" s="231"/>
      <c r="Q573" s="231"/>
      <c r="R573" s="231"/>
      <c r="S573" s="231"/>
      <c r="T573" s="232"/>
      <c r="AT573" s="233" t="s">
        <v>206</v>
      </c>
      <c r="AU573" s="233" t="s">
        <v>90</v>
      </c>
      <c r="AV573" s="14" t="s">
        <v>90</v>
      </c>
      <c r="AW573" s="14" t="s">
        <v>4</v>
      </c>
      <c r="AX573" s="14" t="s">
        <v>40</v>
      </c>
      <c r="AY573" s="233" t="s">
        <v>197</v>
      </c>
    </row>
    <row r="574" spans="1:65" s="2" customFormat="1" ht="16.5" customHeight="1">
      <c r="A574" s="37"/>
      <c r="B574" s="38"/>
      <c r="C574" s="196" t="s">
        <v>664</v>
      </c>
      <c r="D574" s="196" t="s">
        <v>199</v>
      </c>
      <c r="E574" s="197" t="s">
        <v>665</v>
      </c>
      <c r="F574" s="198" t="s">
        <v>666</v>
      </c>
      <c r="G574" s="199" t="s">
        <v>112</v>
      </c>
      <c r="H574" s="200">
        <v>11.41</v>
      </c>
      <c r="I574" s="201"/>
      <c r="J574" s="202">
        <f>ROUND(I574*H574,2)</f>
        <v>0</v>
      </c>
      <c r="K574" s="198" t="s">
        <v>202</v>
      </c>
      <c r="L574" s="42"/>
      <c r="M574" s="203" t="s">
        <v>32</v>
      </c>
      <c r="N574" s="204" t="s">
        <v>52</v>
      </c>
      <c r="O574" s="67"/>
      <c r="P574" s="205">
        <f>O574*H574</f>
        <v>0</v>
      </c>
      <c r="Q574" s="205">
        <v>0</v>
      </c>
      <c r="R574" s="205">
        <f>Q574*H574</f>
        <v>0</v>
      </c>
      <c r="S574" s="205">
        <v>0</v>
      </c>
      <c r="T574" s="206">
        <f>S574*H574</f>
        <v>0</v>
      </c>
      <c r="U574" s="37"/>
      <c r="V574" s="37"/>
      <c r="W574" s="37"/>
      <c r="X574" s="37"/>
      <c r="Y574" s="37"/>
      <c r="Z574" s="37"/>
      <c r="AA574" s="37"/>
      <c r="AB574" s="37"/>
      <c r="AC574" s="37"/>
      <c r="AD574" s="37"/>
      <c r="AE574" s="37"/>
      <c r="AR574" s="207" t="s">
        <v>166</v>
      </c>
      <c r="AT574" s="207" t="s">
        <v>199</v>
      </c>
      <c r="AU574" s="207" t="s">
        <v>90</v>
      </c>
      <c r="AY574" s="19" t="s">
        <v>197</v>
      </c>
      <c r="BE574" s="208">
        <f>IF(N574="základní",J574,0)</f>
        <v>0</v>
      </c>
      <c r="BF574" s="208">
        <f>IF(N574="snížená",J574,0)</f>
        <v>0</v>
      </c>
      <c r="BG574" s="208">
        <f>IF(N574="zákl. přenesená",J574,0)</f>
        <v>0</v>
      </c>
      <c r="BH574" s="208">
        <f>IF(N574="sníž. přenesená",J574,0)</f>
        <v>0</v>
      </c>
      <c r="BI574" s="208">
        <f>IF(N574="nulová",J574,0)</f>
        <v>0</v>
      </c>
      <c r="BJ574" s="19" t="s">
        <v>40</v>
      </c>
      <c r="BK574" s="208">
        <f>ROUND(I574*H574,2)</f>
        <v>0</v>
      </c>
      <c r="BL574" s="19" t="s">
        <v>166</v>
      </c>
      <c r="BM574" s="207" t="s">
        <v>667</v>
      </c>
    </row>
    <row r="575" spans="1:65" s="2" customFormat="1" ht="86.4">
      <c r="A575" s="37"/>
      <c r="B575" s="38"/>
      <c r="C575" s="39"/>
      <c r="D575" s="209" t="s">
        <v>204</v>
      </c>
      <c r="E575" s="39"/>
      <c r="F575" s="210" t="s">
        <v>668</v>
      </c>
      <c r="G575" s="39"/>
      <c r="H575" s="39"/>
      <c r="I575" s="119"/>
      <c r="J575" s="39"/>
      <c r="K575" s="39"/>
      <c r="L575" s="42"/>
      <c r="M575" s="211"/>
      <c r="N575" s="212"/>
      <c r="O575" s="67"/>
      <c r="P575" s="67"/>
      <c r="Q575" s="67"/>
      <c r="R575" s="67"/>
      <c r="S575" s="67"/>
      <c r="T575" s="68"/>
      <c r="U575" s="37"/>
      <c r="V575" s="37"/>
      <c r="W575" s="37"/>
      <c r="X575" s="37"/>
      <c r="Y575" s="37"/>
      <c r="Z575" s="37"/>
      <c r="AA575" s="37"/>
      <c r="AB575" s="37"/>
      <c r="AC575" s="37"/>
      <c r="AD575" s="37"/>
      <c r="AE575" s="37"/>
      <c r="AT575" s="19" t="s">
        <v>204</v>
      </c>
      <c r="AU575" s="19" t="s">
        <v>90</v>
      </c>
    </row>
    <row r="576" spans="1:65" s="13" customFormat="1" ht="10.199999999999999">
      <c r="B576" s="213"/>
      <c r="C576" s="214"/>
      <c r="D576" s="209" t="s">
        <v>206</v>
      </c>
      <c r="E576" s="215" t="s">
        <v>32</v>
      </c>
      <c r="F576" s="216" t="s">
        <v>285</v>
      </c>
      <c r="G576" s="214"/>
      <c r="H576" s="215" t="s">
        <v>32</v>
      </c>
      <c r="I576" s="217"/>
      <c r="J576" s="214"/>
      <c r="K576" s="214"/>
      <c r="L576" s="218"/>
      <c r="M576" s="219"/>
      <c r="N576" s="220"/>
      <c r="O576" s="220"/>
      <c r="P576" s="220"/>
      <c r="Q576" s="220"/>
      <c r="R576" s="220"/>
      <c r="S576" s="220"/>
      <c r="T576" s="221"/>
      <c r="AT576" s="222" t="s">
        <v>206</v>
      </c>
      <c r="AU576" s="222" t="s">
        <v>90</v>
      </c>
      <c r="AV576" s="13" t="s">
        <v>40</v>
      </c>
      <c r="AW576" s="13" t="s">
        <v>38</v>
      </c>
      <c r="AX576" s="13" t="s">
        <v>81</v>
      </c>
      <c r="AY576" s="222" t="s">
        <v>197</v>
      </c>
    </row>
    <row r="577" spans="1:65" s="13" customFormat="1" ht="10.199999999999999">
      <c r="B577" s="213"/>
      <c r="C577" s="214"/>
      <c r="D577" s="209" t="s">
        <v>206</v>
      </c>
      <c r="E577" s="215" t="s">
        <v>32</v>
      </c>
      <c r="F577" s="216" t="s">
        <v>207</v>
      </c>
      <c r="G577" s="214"/>
      <c r="H577" s="215" t="s">
        <v>32</v>
      </c>
      <c r="I577" s="217"/>
      <c r="J577" s="214"/>
      <c r="K577" s="214"/>
      <c r="L577" s="218"/>
      <c r="M577" s="219"/>
      <c r="N577" s="220"/>
      <c r="O577" s="220"/>
      <c r="P577" s="220"/>
      <c r="Q577" s="220"/>
      <c r="R577" s="220"/>
      <c r="S577" s="220"/>
      <c r="T577" s="221"/>
      <c r="AT577" s="222" t="s">
        <v>206</v>
      </c>
      <c r="AU577" s="222" t="s">
        <v>90</v>
      </c>
      <c r="AV577" s="13" t="s">
        <v>40</v>
      </c>
      <c r="AW577" s="13" t="s">
        <v>38</v>
      </c>
      <c r="AX577" s="13" t="s">
        <v>81</v>
      </c>
      <c r="AY577" s="222" t="s">
        <v>197</v>
      </c>
    </row>
    <row r="578" spans="1:65" s="13" customFormat="1" ht="10.199999999999999">
      <c r="B578" s="213"/>
      <c r="C578" s="214"/>
      <c r="D578" s="209" t="s">
        <v>206</v>
      </c>
      <c r="E578" s="215" t="s">
        <v>32</v>
      </c>
      <c r="F578" s="216" t="s">
        <v>270</v>
      </c>
      <c r="G578" s="214"/>
      <c r="H578" s="215" t="s">
        <v>32</v>
      </c>
      <c r="I578" s="217"/>
      <c r="J578" s="214"/>
      <c r="K578" s="214"/>
      <c r="L578" s="218"/>
      <c r="M578" s="219"/>
      <c r="N578" s="220"/>
      <c r="O578" s="220"/>
      <c r="P578" s="220"/>
      <c r="Q578" s="220"/>
      <c r="R578" s="220"/>
      <c r="S578" s="220"/>
      <c r="T578" s="221"/>
      <c r="AT578" s="222" t="s">
        <v>206</v>
      </c>
      <c r="AU578" s="222" t="s">
        <v>90</v>
      </c>
      <c r="AV578" s="13" t="s">
        <v>40</v>
      </c>
      <c r="AW578" s="13" t="s">
        <v>38</v>
      </c>
      <c r="AX578" s="13" t="s">
        <v>81</v>
      </c>
      <c r="AY578" s="222" t="s">
        <v>197</v>
      </c>
    </row>
    <row r="579" spans="1:65" s="14" customFormat="1" ht="10.199999999999999">
      <c r="B579" s="223"/>
      <c r="C579" s="224"/>
      <c r="D579" s="209" t="s">
        <v>206</v>
      </c>
      <c r="E579" s="225" t="s">
        <v>32</v>
      </c>
      <c r="F579" s="226" t="s">
        <v>528</v>
      </c>
      <c r="G579" s="224"/>
      <c r="H579" s="227">
        <v>11.41</v>
      </c>
      <c r="I579" s="228"/>
      <c r="J579" s="224"/>
      <c r="K579" s="224"/>
      <c r="L579" s="229"/>
      <c r="M579" s="230"/>
      <c r="N579" s="231"/>
      <c r="O579" s="231"/>
      <c r="P579" s="231"/>
      <c r="Q579" s="231"/>
      <c r="R579" s="231"/>
      <c r="S579" s="231"/>
      <c r="T579" s="232"/>
      <c r="AT579" s="233" t="s">
        <v>206</v>
      </c>
      <c r="AU579" s="233" t="s">
        <v>90</v>
      </c>
      <c r="AV579" s="14" t="s">
        <v>90</v>
      </c>
      <c r="AW579" s="14" t="s">
        <v>38</v>
      </c>
      <c r="AX579" s="14" t="s">
        <v>81</v>
      </c>
      <c r="AY579" s="233" t="s">
        <v>197</v>
      </c>
    </row>
    <row r="580" spans="1:65" s="15" customFormat="1" ht="10.199999999999999">
      <c r="B580" s="234"/>
      <c r="C580" s="235"/>
      <c r="D580" s="209" t="s">
        <v>206</v>
      </c>
      <c r="E580" s="236" t="s">
        <v>32</v>
      </c>
      <c r="F580" s="237" t="s">
        <v>209</v>
      </c>
      <c r="G580" s="235"/>
      <c r="H580" s="238">
        <v>11.41</v>
      </c>
      <c r="I580" s="239"/>
      <c r="J580" s="235"/>
      <c r="K580" s="235"/>
      <c r="L580" s="240"/>
      <c r="M580" s="241"/>
      <c r="N580" s="242"/>
      <c r="O580" s="242"/>
      <c r="P580" s="242"/>
      <c r="Q580" s="242"/>
      <c r="R580" s="242"/>
      <c r="S580" s="242"/>
      <c r="T580" s="243"/>
      <c r="AT580" s="244" t="s">
        <v>206</v>
      </c>
      <c r="AU580" s="244" t="s">
        <v>90</v>
      </c>
      <c r="AV580" s="15" t="s">
        <v>166</v>
      </c>
      <c r="AW580" s="15" t="s">
        <v>38</v>
      </c>
      <c r="AX580" s="15" t="s">
        <v>40</v>
      </c>
      <c r="AY580" s="244" t="s">
        <v>197</v>
      </c>
    </row>
    <row r="581" spans="1:65" s="2" customFormat="1" ht="16.5" customHeight="1">
      <c r="A581" s="37"/>
      <c r="B581" s="38"/>
      <c r="C581" s="196" t="s">
        <v>669</v>
      </c>
      <c r="D581" s="196" t="s">
        <v>199</v>
      </c>
      <c r="E581" s="197" t="s">
        <v>670</v>
      </c>
      <c r="F581" s="198" t="s">
        <v>671</v>
      </c>
      <c r="G581" s="199" t="s">
        <v>165</v>
      </c>
      <c r="H581" s="200">
        <v>4</v>
      </c>
      <c r="I581" s="201"/>
      <c r="J581" s="202">
        <f>ROUND(I581*H581,2)</f>
        <v>0</v>
      </c>
      <c r="K581" s="198" t="s">
        <v>202</v>
      </c>
      <c r="L581" s="42"/>
      <c r="M581" s="203" t="s">
        <v>32</v>
      </c>
      <c r="N581" s="204" t="s">
        <v>52</v>
      </c>
      <c r="O581" s="67"/>
      <c r="P581" s="205">
        <f>O581*H581</f>
        <v>0</v>
      </c>
      <c r="Q581" s="205">
        <v>0.14494000000000001</v>
      </c>
      <c r="R581" s="205">
        <f>Q581*H581</f>
        <v>0.57976000000000005</v>
      </c>
      <c r="S581" s="205">
        <v>0</v>
      </c>
      <c r="T581" s="206">
        <f>S581*H581</f>
        <v>0</v>
      </c>
      <c r="U581" s="37"/>
      <c r="V581" s="37"/>
      <c r="W581" s="37"/>
      <c r="X581" s="37"/>
      <c r="Y581" s="37"/>
      <c r="Z581" s="37"/>
      <c r="AA581" s="37"/>
      <c r="AB581" s="37"/>
      <c r="AC581" s="37"/>
      <c r="AD581" s="37"/>
      <c r="AE581" s="37"/>
      <c r="AR581" s="207" t="s">
        <v>166</v>
      </c>
      <c r="AT581" s="207" t="s">
        <v>199</v>
      </c>
      <c r="AU581" s="207" t="s">
        <v>90</v>
      </c>
      <c r="AY581" s="19" t="s">
        <v>197</v>
      </c>
      <c r="BE581" s="208">
        <f>IF(N581="základní",J581,0)</f>
        <v>0</v>
      </c>
      <c r="BF581" s="208">
        <f>IF(N581="snížená",J581,0)</f>
        <v>0</v>
      </c>
      <c r="BG581" s="208">
        <f>IF(N581="zákl. přenesená",J581,0)</f>
        <v>0</v>
      </c>
      <c r="BH581" s="208">
        <f>IF(N581="sníž. přenesená",J581,0)</f>
        <v>0</v>
      </c>
      <c r="BI581" s="208">
        <f>IF(N581="nulová",J581,0)</f>
        <v>0</v>
      </c>
      <c r="BJ581" s="19" t="s">
        <v>40</v>
      </c>
      <c r="BK581" s="208">
        <f>ROUND(I581*H581,2)</f>
        <v>0</v>
      </c>
      <c r="BL581" s="19" t="s">
        <v>166</v>
      </c>
      <c r="BM581" s="207" t="s">
        <v>672</v>
      </c>
    </row>
    <row r="582" spans="1:65" s="2" customFormat="1" ht="96">
      <c r="A582" s="37"/>
      <c r="B582" s="38"/>
      <c r="C582" s="39"/>
      <c r="D582" s="209" t="s">
        <v>204</v>
      </c>
      <c r="E582" s="39"/>
      <c r="F582" s="210" t="s">
        <v>673</v>
      </c>
      <c r="G582" s="39"/>
      <c r="H582" s="39"/>
      <c r="I582" s="119"/>
      <c r="J582" s="39"/>
      <c r="K582" s="39"/>
      <c r="L582" s="42"/>
      <c r="M582" s="211"/>
      <c r="N582" s="212"/>
      <c r="O582" s="67"/>
      <c r="P582" s="67"/>
      <c r="Q582" s="67"/>
      <c r="R582" s="67"/>
      <c r="S582" s="67"/>
      <c r="T582" s="68"/>
      <c r="U582" s="37"/>
      <c r="V582" s="37"/>
      <c r="W582" s="37"/>
      <c r="X582" s="37"/>
      <c r="Y582" s="37"/>
      <c r="Z582" s="37"/>
      <c r="AA582" s="37"/>
      <c r="AB582" s="37"/>
      <c r="AC582" s="37"/>
      <c r="AD582" s="37"/>
      <c r="AE582" s="37"/>
      <c r="AT582" s="19" t="s">
        <v>204</v>
      </c>
      <c r="AU582" s="19" t="s">
        <v>90</v>
      </c>
    </row>
    <row r="583" spans="1:65" s="13" customFormat="1" ht="10.199999999999999">
      <c r="B583" s="213"/>
      <c r="C583" s="214"/>
      <c r="D583" s="209" t="s">
        <v>206</v>
      </c>
      <c r="E583" s="215" t="s">
        <v>32</v>
      </c>
      <c r="F583" s="216" t="s">
        <v>285</v>
      </c>
      <c r="G583" s="214"/>
      <c r="H583" s="215" t="s">
        <v>32</v>
      </c>
      <c r="I583" s="217"/>
      <c r="J583" s="214"/>
      <c r="K583" s="214"/>
      <c r="L583" s="218"/>
      <c r="M583" s="219"/>
      <c r="N583" s="220"/>
      <c r="O583" s="220"/>
      <c r="P583" s="220"/>
      <c r="Q583" s="220"/>
      <c r="R583" s="220"/>
      <c r="S583" s="220"/>
      <c r="T583" s="221"/>
      <c r="AT583" s="222" t="s">
        <v>206</v>
      </c>
      <c r="AU583" s="222" t="s">
        <v>90</v>
      </c>
      <c r="AV583" s="13" t="s">
        <v>40</v>
      </c>
      <c r="AW583" s="13" t="s">
        <v>38</v>
      </c>
      <c r="AX583" s="13" t="s">
        <v>81</v>
      </c>
      <c r="AY583" s="222" t="s">
        <v>197</v>
      </c>
    </row>
    <row r="584" spans="1:65" s="13" customFormat="1" ht="10.199999999999999">
      <c r="B584" s="213"/>
      <c r="C584" s="214"/>
      <c r="D584" s="209" t="s">
        <v>206</v>
      </c>
      <c r="E584" s="215" t="s">
        <v>32</v>
      </c>
      <c r="F584" s="216" t="s">
        <v>207</v>
      </c>
      <c r="G584" s="214"/>
      <c r="H584" s="215" t="s">
        <v>32</v>
      </c>
      <c r="I584" s="217"/>
      <c r="J584" s="214"/>
      <c r="K584" s="214"/>
      <c r="L584" s="218"/>
      <c r="M584" s="219"/>
      <c r="N584" s="220"/>
      <c r="O584" s="220"/>
      <c r="P584" s="220"/>
      <c r="Q584" s="220"/>
      <c r="R584" s="220"/>
      <c r="S584" s="220"/>
      <c r="T584" s="221"/>
      <c r="AT584" s="222" t="s">
        <v>206</v>
      </c>
      <c r="AU584" s="222" t="s">
        <v>90</v>
      </c>
      <c r="AV584" s="13" t="s">
        <v>40</v>
      </c>
      <c r="AW584" s="13" t="s">
        <v>38</v>
      </c>
      <c r="AX584" s="13" t="s">
        <v>81</v>
      </c>
      <c r="AY584" s="222" t="s">
        <v>197</v>
      </c>
    </row>
    <row r="585" spans="1:65" s="13" customFormat="1" ht="10.199999999999999">
      <c r="B585" s="213"/>
      <c r="C585" s="214"/>
      <c r="D585" s="209" t="s">
        <v>206</v>
      </c>
      <c r="E585" s="215" t="s">
        <v>32</v>
      </c>
      <c r="F585" s="216" t="s">
        <v>270</v>
      </c>
      <c r="G585" s="214"/>
      <c r="H585" s="215" t="s">
        <v>32</v>
      </c>
      <c r="I585" s="217"/>
      <c r="J585" s="214"/>
      <c r="K585" s="214"/>
      <c r="L585" s="218"/>
      <c r="M585" s="219"/>
      <c r="N585" s="220"/>
      <c r="O585" s="220"/>
      <c r="P585" s="220"/>
      <c r="Q585" s="220"/>
      <c r="R585" s="220"/>
      <c r="S585" s="220"/>
      <c r="T585" s="221"/>
      <c r="AT585" s="222" t="s">
        <v>206</v>
      </c>
      <c r="AU585" s="222" t="s">
        <v>90</v>
      </c>
      <c r="AV585" s="13" t="s">
        <v>40</v>
      </c>
      <c r="AW585" s="13" t="s">
        <v>38</v>
      </c>
      <c r="AX585" s="13" t="s">
        <v>81</v>
      </c>
      <c r="AY585" s="222" t="s">
        <v>197</v>
      </c>
    </row>
    <row r="586" spans="1:65" s="14" customFormat="1" ht="10.199999999999999">
      <c r="B586" s="223"/>
      <c r="C586" s="224"/>
      <c r="D586" s="209" t="s">
        <v>206</v>
      </c>
      <c r="E586" s="225" t="s">
        <v>32</v>
      </c>
      <c r="F586" s="226" t="s">
        <v>674</v>
      </c>
      <c r="G586" s="224"/>
      <c r="H586" s="227">
        <v>4</v>
      </c>
      <c r="I586" s="228"/>
      <c r="J586" s="224"/>
      <c r="K586" s="224"/>
      <c r="L586" s="229"/>
      <c r="M586" s="230"/>
      <c r="N586" s="231"/>
      <c r="O586" s="231"/>
      <c r="P586" s="231"/>
      <c r="Q586" s="231"/>
      <c r="R586" s="231"/>
      <c r="S586" s="231"/>
      <c r="T586" s="232"/>
      <c r="AT586" s="233" t="s">
        <v>206</v>
      </c>
      <c r="AU586" s="233" t="s">
        <v>90</v>
      </c>
      <c r="AV586" s="14" t="s">
        <v>90</v>
      </c>
      <c r="AW586" s="14" t="s">
        <v>38</v>
      </c>
      <c r="AX586" s="14" t="s">
        <v>81</v>
      </c>
      <c r="AY586" s="233" t="s">
        <v>197</v>
      </c>
    </row>
    <row r="587" spans="1:65" s="15" customFormat="1" ht="10.199999999999999">
      <c r="B587" s="234"/>
      <c r="C587" s="235"/>
      <c r="D587" s="209" t="s">
        <v>206</v>
      </c>
      <c r="E587" s="236" t="s">
        <v>32</v>
      </c>
      <c r="F587" s="237" t="s">
        <v>209</v>
      </c>
      <c r="G587" s="235"/>
      <c r="H587" s="238">
        <v>4</v>
      </c>
      <c r="I587" s="239"/>
      <c r="J587" s="235"/>
      <c r="K587" s="235"/>
      <c r="L587" s="240"/>
      <c r="M587" s="241"/>
      <c r="N587" s="242"/>
      <c r="O587" s="242"/>
      <c r="P587" s="242"/>
      <c r="Q587" s="242"/>
      <c r="R587" s="242"/>
      <c r="S587" s="242"/>
      <c r="T587" s="243"/>
      <c r="AT587" s="244" t="s">
        <v>206</v>
      </c>
      <c r="AU587" s="244" t="s">
        <v>90</v>
      </c>
      <c r="AV587" s="15" t="s">
        <v>166</v>
      </c>
      <c r="AW587" s="15" t="s">
        <v>38</v>
      </c>
      <c r="AX587" s="15" t="s">
        <v>40</v>
      </c>
      <c r="AY587" s="244" t="s">
        <v>197</v>
      </c>
    </row>
    <row r="588" spans="1:65" s="2" customFormat="1" ht="16.5" customHeight="1">
      <c r="A588" s="37"/>
      <c r="B588" s="38"/>
      <c r="C588" s="256" t="s">
        <v>675</v>
      </c>
      <c r="D588" s="256" t="s">
        <v>336</v>
      </c>
      <c r="E588" s="257" t="s">
        <v>676</v>
      </c>
      <c r="F588" s="258" t="s">
        <v>677</v>
      </c>
      <c r="G588" s="259" t="s">
        <v>165</v>
      </c>
      <c r="H588" s="260">
        <v>4.04</v>
      </c>
      <c r="I588" s="261"/>
      <c r="J588" s="262">
        <f>ROUND(I588*H588,2)</f>
        <v>0</v>
      </c>
      <c r="K588" s="258" t="s">
        <v>202</v>
      </c>
      <c r="L588" s="263"/>
      <c r="M588" s="264" t="s">
        <v>32</v>
      </c>
      <c r="N588" s="265" t="s">
        <v>52</v>
      </c>
      <c r="O588" s="67"/>
      <c r="P588" s="205">
        <f>O588*H588</f>
        <v>0</v>
      </c>
      <c r="Q588" s="205">
        <v>7.1999999999999995E-2</v>
      </c>
      <c r="R588" s="205">
        <f>Q588*H588</f>
        <v>0.29087999999999997</v>
      </c>
      <c r="S588" s="205">
        <v>0</v>
      </c>
      <c r="T588" s="206">
        <f>S588*H588</f>
        <v>0</v>
      </c>
      <c r="U588" s="37"/>
      <c r="V588" s="37"/>
      <c r="W588" s="37"/>
      <c r="X588" s="37"/>
      <c r="Y588" s="37"/>
      <c r="Z588" s="37"/>
      <c r="AA588" s="37"/>
      <c r="AB588" s="37"/>
      <c r="AC588" s="37"/>
      <c r="AD588" s="37"/>
      <c r="AE588" s="37"/>
      <c r="AR588" s="207" t="s">
        <v>240</v>
      </c>
      <c r="AT588" s="207" t="s">
        <v>336</v>
      </c>
      <c r="AU588" s="207" t="s">
        <v>90</v>
      </c>
      <c r="AY588" s="19" t="s">
        <v>197</v>
      </c>
      <c r="BE588" s="208">
        <f>IF(N588="základní",J588,0)</f>
        <v>0</v>
      </c>
      <c r="BF588" s="208">
        <f>IF(N588="snížená",J588,0)</f>
        <v>0</v>
      </c>
      <c r="BG588" s="208">
        <f>IF(N588="zákl. přenesená",J588,0)</f>
        <v>0</v>
      </c>
      <c r="BH588" s="208">
        <f>IF(N588="sníž. přenesená",J588,0)</f>
        <v>0</v>
      </c>
      <c r="BI588" s="208">
        <f>IF(N588="nulová",J588,0)</f>
        <v>0</v>
      </c>
      <c r="BJ588" s="19" t="s">
        <v>40</v>
      </c>
      <c r="BK588" s="208">
        <f>ROUND(I588*H588,2)</f>
        <v>0</v>
      </c>
      <c r="BL588" s="19" t="s">
        <v>166</v>
      </c>
      <c r="BM588" s="207" t="s">
        <v>678</v>
      </c>
    </row>
    <row r="589" spans="1:65" s="2" customFormat="1" ht="19.2">
      <c r="A589" s="37"/>
      <c r="B589" s="38"/>
      <c r="C589" s="39"/>
      <c r="D589" s="209" t="s">
        <v>223</v>
      </c>
      <c r="E589" s="39"/>
      <c r="F589" s="210" t="s">
        <v>616</v>
      </c>
      <c r="G589" s="39"/>
      <c r="H589" s="39"/>
      <c r="I589" s="119"/>
      <c r="J589" s="39"/>
      <c r="K589" s="39"/>
      <c r="L589" s="42"/>
      <c r="M589" s="211"/>
      <c r="N589" s="212"/>
      <c r="O589" s="67"/>
      <c r="P589" s="67"/>
      <c r="Q589" s="67"/>
      <c r="R589" s="67"/>
      <c r="S589" s="67"/>
      <c r="T589" s="68"/>
      <c r="U589" s="37"/>
      <c r="V589" s="37"/>
      <c r="W589" s="37"/>
      <c r="X589" s="37"/>
      <c r="Y589" s="37"/>
      <c r="Z589" s="37"/>
      <c r="AA589" s="37"/>
      <c r="AB589" s="37"/>
      <c r="AC589" s="37"/>
      <c r="AD589" s="37"/>
      <c r="AE589" s="37"/>
      <c r="AT589" s="19" t="s">
        <v>223</v>
      </c>
      <c r="AU589" s="19" t="s">
        <v>90</v>
      </c>
    </row>
    <row r="590" spans="1:65" s="14" customFormat="1" ht="10.199999999999999">
      <c r="B590" s="223"/>
      <c r="C590" s="224"/>
      <c r="D590" s="209" t="s">
        <v>206</v>
      </c>
      <c r="E590" s="224"/>
      <c r="F590" s="226" t="s">
        <v>679</v>
      </c>
      <c r="G590" s="224"/>
      <c r="H590" s="227">
        <v>4.04</v>
      </c>
      <c r="I590" s="228"/>
      <c r="J590" s="224"/>
      <c r="K590" s="224"/>
      <c r="L590" s="229"/>
      <c r="M590" s="230"/>
      <c r="N590" s="231"/>
      <c r="O590" s="231"/>
      <c r="P590" s="231"/>
      <c r="Q590" s="231"/>
      <c r="R590" s="231"/>
      <c r="S590" s="231"/>
      <c r="T590" s="232"/>
      <c r="AT590" s="233" t="s">
        <v>206</v>
      </c>
      <c r="AU590" s="233" t="s">
        <v>90</v>
      </c>
      <c r="AV590" s="14" t="s">
        <v>90</v>
      </c>
      <c r="AW590" s="14" t="s">
        <v>4</v>
      </c>
      <c r="AX590" s="14" t="s">
        <v>40</v>
      </c>
      <c r="AY590" s="233" t="s">
        <v>197</v>
      </c>
    </row>
    <row r="591" spans="1:65" s="2" customFormat="1" ht="16.5" customHeight="1">
      <c r="A591" s="37"/>
      <c r="B591" s="38"/>
      <c r="C591" s="256" t="s">
        <v>680</v>
      </c>
      <c r="D591" s="256" t="s">
        <v>336</v>
      </c>
      <c r="E591" s="257" t="s">
        <v>681</v>
      </c>
      <c r="F591" s="258" t="s">
        <v>682</v>
      </c>
      <c r="G591" s="259" t="s">
        <v>165</v>
      </c>
      <c r="H591" s="260">
        <v>8.08</v>
      </c>
      <c r="I591" s="261"/>
      <c r="J591" s="262">
        <f>ROUND(I591*H591,2)</f>
        <v>0</v>
      </c>
      <c r="K591" s="258" t="s">
        <v>202</v>
      </c>
      <c r="L591" s="263"/>
      <c r="M591" s="264" t="s">
        <v>32</v>
      </c>
      <c r="N591" s="265" t="s">
        <v>52</v>
      </c>
      <c r="O591" s="67"/>
      <c r="P591" s="205">
        <f>O591*H591</f>
        <v>0</v>
      </c>
      <c r="Q591" s="205">
        <v>5.7000000000000002E-2</v>
      </c>
      <c r="R591" s="205">
        <f>Q591*H591</f>
        <v>0.46056000000000002</v>
      </c>
      <c r="S591" s="205">
        <v>0</v>
      </c>
      <c r="T591" s="206">
        <f>S591*H591</f>
        <v>0</v>
      </c>
      <c r="U591" s="37"/>
      <c r="V591" s="37"/>
      <c r="W591" s="37"/>
      <c r="X591" s="37"/>
      <c r="Y591" s="37"/>
      <c r="Z591" s="37"/>
      <c r="AA591" s="37"/>
      <c r="AB591" s="37"/>
      <c r="AC591" s="37"/>
      <c r="AD591" s="37"/>
      <c r="AE591" s="37"/>
      <c r="AR591" s="207" t="s">
        <v>240</v>
      </c>
      <c r="AT591" s="207" t="s">
        <v>336</v>
      </c>
      <c r="AU591" s="207" t="s">
        <v>90</v>
      </c>
      <c r="AY591" s="19" t="s">
        <v>197</v>
      </c>
      <c r="BE591" s="208">
        <f>IF(N591="základní",J591,0)</f>
        <v>0</v>
      </c>
      <c r="BF591" s="208">
        <f>IF(N591="snížená",J591,0)</f>
        <v>0</v>
      </c>
      <c r="BG591" s="208">
        <f>IF(N591="zákl. přenesená",J591,0)</f>
        <v>0</v>
      </c>
      <c r="BH591" s="208">
        <f>IF(N591="sníž. přenesená",J591,0)</f>
        <v>0</v>
      </c>
      <c r="BI591" s="208">
        <f>IF(N591="nulová",J591,0)</f>
        <v>0</v>
      </c>
      <c r="BJ591" s="19" t="s">
        <v>40</v>
      </c>
      <c r="BK591" s="208">
        <f>ROUND(I591*H591,2)</f>
        <v>0</v>
      </c>
      <c r="BL591" s="19" t="s">
        <v>166</v>
      </c>
      <c r="BM591" s="207" t="s">
        <v>683</v>
      </c>
    </row>
    <row r="592" spans="1:65" s="2" customFormat="1" ht="19.2">
      <c r="A592" s="37"/>
      <c r="B592" s="38"/>
      <c r="C592" s="39"/>
      <c r="D592" s="209" t="s">
        <v>223</v>
      </c>
      <c r="E592" s="39"/>
      <c r="F592" s="210" t="s">
        <v>616</v>
      </c>
      <c r="G592" s="39"/>
      <c r="H592" s="39"/>
      <c r="I592" s="119"/>
      <c r="J592" s="39"/>
      <c r="K592" s="39"/>
      <c r="L592" s="42"/>
      <c r="M592" s="211"/>
      <c r="N592" s="212"/>
      <c r="O592" s="67"/>
      <c r="P592" s="67"/>
      <c r="Q592" s="67"/>
      <c r="R592" s="67"/>
      <c r="S592" s="67"/>
      <c r="T592" s="68"/>
      <c r="U592" s="37"/>
      <c r="V592" s="37"/>
      <c r="W592" s="37"/>
      <c r="X592" s="37"/>
      <c r="Y592" s="37"/>
      <c r="Z592" s="37"/>
      <c r="AA592" s="37"/>
      <c r="AB592" s="37"/>
      <c r="AC592" s="37"/>
      <c r="AD592" s="37"/>
      <c r="AE592" s="37"/>
      <c r="AT592" s="19" t="s">
        <v>223</v>
      </c>
      <c r="AU592" s="19" t="s">
        <v>90</v>
      </c>
    </row>
    <row r="593" spans="1:65" s="14" customFormat="1" ht="10.199999999999999">
      <c r="B593" s="223"/>
      <c r="C593" s="224"/>
      <c r="D593" s="209" t="s">
        <v>206</v>
      </c>
      <c r="E593" s="224"/>
      <c r="F593" s="226" t="s">
        <v>684</v>
      </c>
      <c r="G593" s="224"/>
      <c r="H593" s="227">
        <v>8.08</v>
      </c>
      <c r="I593" s="228"/>
      <c r="J593" s="224"/>
      <c r="K593" s="224"/>
      <c r="L593" s="229"/>
      <c r="M593" s="230"/>
      <c r="N593" s="231"/>
      <c r="O593" s="231"/>
      <c r="P593" s="231"/>
      <c r="Q593" s="231"/>
      <c r="R593" s="231"/>
      <c r="S593" s="231"/>
      <c r="T593" s="232"/>
      <c r="AT593" s="233" t="s">
        <v>206</v>
      </c>
      <c r="AU593" s="233" t="s">
        <v>90</v>
      </c>
      <c r="AV593" s="14" t="s">
        <v>90</v>
      </c>
      <c r="AW593" s="14" t="s">
        <v>4</v>
      </c>
      <c r="AX593" s="14" t="s">
        <v>40</v>
      </c>
      <c r="AY593" s="233" t="s">
        <v>197</v>
      </c>
    </row>
    <row r="594" spans="1:65" s="2" customFormat="1" ht="16.5" customHeight="1">
      <c r="A594" s="37"/>
      <c r="B594" s="38"/>
      <c r="C594" s="256" t="s">
        <v>685</v>
      </c>
      <c r="D594" s="256" t="s">
        <v>336</v>
      </c>
      <c r="E594" s="257" t="s">
        <v>686</v>
      </c>
      <c r="F594" s="258" t="s">
        <v>687</v>
      </c>
      <c r="G594" s="259" t="s">
        <v>165</v>
      </c>
      <c r="H594" s="260">
        <v>4.04</v>
      </c>
      <c r="I594" s="261"/>
      <c r="J594" s="262">
        <f>ROUND(I594*H594,2)</f>
        <v>0</v>
      </c>
      <c r="K594" s="258" t="s">
        <v>202</v>
      </c>
      <c r="L594" s="263"/>
      <c r="M594" s="264" t="s">
        <v>32</v>
      </c>
      <c r="N594" s="265" t="s">
        <v>52</v>
      </c>
      <c r="O594" s="67"/>
      <c r="P594" s="205">
        <f>O594*H594</f>
        <v>0</v>
      </c>
      <c r="Q594" s="205">
        <v>0.08</v>
      </c>
      <c r="R594" s="205">
        <f>Q594*H594</f>
        <v>0.32319999999999999</v>
      </c>
      <c r="S594" s="205">
        <v>0</v>
      </c>
      <c r="T594" s="206">
        <f>S594*H594</f>
        <v>0</v>
      </c>
      <c r="U594" s="37"/>
      <c r="V594" s="37"/>
      <c r="W594" s="37"/>
      <c r="X594" s="37"/>
      <c r="Y594" s="37"/>
      <c r="Z594" s="37"/>
      <c r="AA594" s="37"/>
      <c r="AB594" s="37"/>
      <c r="AC594" s="37"/>
      <c r="AD594" s="37"/>
      <c r="AE594" s="37"/>
      <c r="AR594" s="207" t="s">
        <v>240</v>
      </c>
      <c r="AT594" s="207" t="s">
        <v>336</v>
      </c>
      <c r="AU594" s="207" t="s">
        <v>90</v>
      </c>
      <c r="AY594" s="19" t="s">
        <v>197</v>
      </c>
      <c r="BE594" s="208">
        <f>IF(N594="základní",J594,0)</f>
        <v>0</v>
      </c>
      <c r="BF594" s="208">
        <f>IF(N594="snížená",J594,0)</f>
        <v>0</v>
      </c>
      <c r="BG594" s="208">
        <f>IF(N594="zákl. přenesená",J594,0)</f>
        <v>0</v>
      </c>
      <c r="BH594" s="208">
        <f>IF(N594="sníž. přenesená",J594,0)</f>
        <v>0</v>
      </c>
      <c r="BI594" s="208">
        <f>IF(N594="nulová",J594,0)</f>
        <v>0</v>
      </c>
      <c r="BJ594" s="19" t="s">
        <v>40</v>
      </c>
      <c r="BK594" s="208">
        <f>ROUND(I594*H594,2)</f>
        <v>0</v>
      </c>
      <c r="BL594" s="19" t="s">
        <v>166</v>
      </c>
      <c r="BM594" s="207" t="s">
        <v>688</v>
      </c>
    </row>
    <row r="595" spans="1:65" s="2" customFormat="1" ht="19.2">
      <c r="A595" s="37"/>
      <c r="B595" s="38"/>
      <c r="C595" s="39"/>
      <c r="D595" s="209" t="s">
        <v>223</v>
      </c>
      <c r="E595" s="39"/>
      <c r="F595" s="210" t="s">
        <v>616</v>
      </c>
      <c r="G595" s="39"/>
      <c r="H595" s="39"/>
      <c r="I595" s="119"/>
      <c r="J595" s="39"/>
      <c r="K595" s="39"/>
      <c r="L595" s="42"/>
      <c r="M595" s="211"/>
      <c r="N595" s="212"/>
      <c r="O595" s="67"/>
      <c r="P595" s="67"/>
      <c r="Q595" s="67"/>
      <c r="R595" s="67"/>
      <c r="S595" s="67"/>
      <c r="T595" s="68"/>
      <c r="U595" s="37"/>
      <c r="V595" s="37"/>
      <c r="W595" s="37"/>
      <c r="X595" s="37"/>
      <c r="Y595" s="37"/>
      <c r="Z595" s="37"/>
      <c r="AA595" s="37"/>
      <c r="AB595" s="37"/>
      <c r="AC595" s="37"/>
      <c r="AD595" s="37"/>
      <c r="AE595" s="37"/>
      <c r="AT595" s="19" t="s">
        <v>223</v>
      </c>
      <c r="AU595" s="19" t="s">
        <v>90</v>
      </c>
    </row>
    <row r="596" spans="1:65" s="14" customFormat="1" ht="10.199999999999999">
      <c r="B596" s="223"/>
      <c r="C596" s="224"/>
      <c r="D596" s="209" t="s">
        <v>206</v>
      </c>
      <c r="E596" s="224"/>
      <c r="F596" s="226" t="s">
        <v>679</v>
      </c>
      <c r="G596" s="224"/>
      <c r="H596" s="227">
        <v>4.04</v>
      </c>
      <c r="I596" s="228"/>
      <c r="J596" s="224"/>
      <c r="K596" s="224"/>
      <c r="L596" s="229"/>
      <c r="M596" s="230"/>
      <c r="N596" s="231"/>
      <c r="O596" s="231"/>
      <c r="P596" s="231"/>
      <c r="Q596" s="231"/>
      <c r="R596" s="231"/>
      <c r="S596" s="231"/>
      <c r="T596" s="232"/>
      <c r="AT596" s="233" t="s">
        <v>206</v>
      </c>
      <c r="AU596" s="233" t="s">
        <v>90</v>
      </c>
      <c r="AV596" s="14" t="s">
        <v>90</v>
      </c>
      <c r="AW596" s="14" t="s">
        <v>4</v>
      </c>
      <c r="AX596" s="14" t="s">
        <v>40</v>
      </c>
      <c r="AY596" s="233" t="s">
        <v>197</v>
      </c>
    </row>
    <row r="597" spans="1:65" s="2" customFormat="1" ht="16.5" customHeight="1">
      <c r="A597" s="37"/>
      <c r="B597" s="38"/>
      <c r="C597" s="256" t="s">
        <v>689</v>
      </c>
      <c r="D597" s="256" t="s">
        <v>336</v>
      </c>
      <c r="E597" s="257" t="s">
        <v>690</v>
      </c>
      <c r="F597" s="258" t="s">
        <v>691</v>
      </c>
      <c r="G597" s="259" t="s">
        <v>165</v>
      </c>
      <c r="H597" s="260">
        <v>4.04</v>
      </c>
      <c r="I597" s="261"/>
      <c r="J597" s="262">
        <f>ROUND(I597*H597,2)</f>
        <v>0</v>
      </c>
      <c r="K597" s="258" t="s">
        <v>202</v>
      </c>
      <c r="L597" s="263"/>
      <c r="M597" s="264" t="s">
        <v>32</v>
      </c>
      <c r="N597" s="265" t="s">
        <v>52</v>
      </c>
      <c r="O597" s="67"/>
      <c r="P597" s="205">
        <f>O597*H597</f>
        <v>0</v>
      </c>
      <c r="Q597" s="205">
        <v>2.7E-2</v>
      </c>
      <c r="R597" s="205">
        <f>Q597*H597</f>
        <v>0.10908</v>
      </c>
      <c r="S597" s="205">
        <v>0</v>
      </c>
      <c r="T597" s="206">
        <f>S597*H597</f>
        <v>0</v>
      </c>
      <c r="U597" s="37"/>
      <c r="V597" s="37"/>
      <c r="W597" s="37"/>
      <c r="X597" s="37"/>
      <c r="Y597" s="37"/>
      <c r="Z597" s="37"/>
      <c r="AA597" s="37"/>
      <c r="AB597" s="37"/>
      <c r="AC597" s="37"/>
      <c r="AD597" s="37"/>
      <c r="AE597" s="37"/>
      <c r="AR597" s="207" t="s">
        <v>240</v>
      </c>
      <c r="AT597" s="207" t="s">
        <v>336</v>
      </c>
      <c r="AU597" s="207" t="s">
        <v>90</v>
      </c>
      <c r="AY597" s="19" t="s">
        <v>197</v>
      </c>
      <c r="BE597" s="208">
        <f>IF(N597="základní",J597,0)</f>
        <v>0</v>
      </c>
      <c r="BF597" s="208">
        <f>IF(N597="snížená",J597,0)</f>
        <v>0</v>
      </c>
      <c r="BG597" s="208">
        <f>IF(N597="zákl. přenesená",J597,0)</f>
        <v>0</v>
      </c>
      <c r="BH597" s="208">
        <f>IF(N597="sníž. přenesená",J597,0)</f>
        <v>0</v>
      </c>
      <c r="BI597" s="208">
        <f>IF(N597="nulová",J597,0)</f>
        <v>0</v>
      </c>
      <c r="BJ597" s="19" t="s">
        <v>40</v>
      </c>
      <c r="BK597" s="208">
        <f>ROUND(I597*H597,2)</f>
        <v>0</v>
      </c>
      <c r="BL597" s="19" t="s">
        <v>166</v>
      </c>
      <c r="BM597" s="207" t="s">
        <v>692</v>
      </c>
    </row>
    <row r="598" spans="1:65" s="2" customFormat="1" ht="19.2">
      <c r="A598" s="37"/>
      <c r="B598" s="38"/>
      <c r="C598" s="39"/>
      <c r="D598" s="209" t="s">
        <v>223</v>
      </c>
      <c r="E598" s="39"/>
      <c r="F598" s="210" t="s">
        <v>616</v>
      </c>
      <c r="G598" s="39"/>
      <c r="H598" s="39"/>
      <c r="I598" s="119"/>
      <c r="J598" s="39"/>
      <c r="K598" s="39"/>
      <c r="L598" s="42"/>
      <c r="M598" s="211"/>
      <c r="N598" s="212"/>
      <c r="O598" s="67"/>
      <c r="P598" s="67"/>
      <c r="Q598" s="67"/>
      <c r="R598" s="67"/>
      <c r="S598" s="67"/>
      <c r="T598" s="68"/>
      <c r="U598" s="37"/>
      <c r="V598" s="37"/>
      <c r="W598" s="37"/>
      <c r="X598" s="37"/>
      <c r="Y598" s="37"/>
      <c r="Z598" s="37"/>
      <c r="AA598" s="37"/>
      <c r="AB598" s="37"/>
      <c r="AC598" s="37"/>
      <c r="AD598" s="37"/>
      <c r="AE598" s="37"/>
      <c r="AT598" s="19" t="s">
        <v>223</v>
      </c>
      <c r="AU598" s="19" t="s">
        <v>90</v>
      </c>
    </row>
    <row r="599" spans="1:65" s="14" customFormat="1" ht="10.199999999999999">
      <c r="B599" s="223"/>
      <c r="C599" s="224"/>
      <c r="D599" s="209" t="s">
        <v>206</v>
      </c>
      <c r="E599" s="224"/>
      <c r="F599" s="226" t="s">
        <v>679</v>
      </c>
      <c r="G599" s="224"/>
      <c r="H599" s="227">
        <v>4.04</v>
      </c>
      <c r="I599" s="228"/>
      <c r="J599" s="224"/>
      <c r="K599" s="224"/>
      <c r="L599" s="229"/>
      <c r="M599" s="230"/>
      <c r="N599" s="231"/>
      <c r="O599" s="231"/>
      <c r="P599" s="231"/>
      <c r="Q599" s="231"/>
      <c r="R599" s="231"/>
      <c r="S599" s="231"/>
      <c r="T599" s="232"/>
      <c r="AT599" s="233" t="s">
        <v>206</v>
      </c>
      <c r="AU599" s="233" t="s">
        <v>90</v>
      </c>
      <c r="AV599" s="14" t="s">
        <v>90</v>
      </c>
      <c r="AW599" s="14" t="s">
        <v>4</v>
      </c>
      <c r="AX599" s="14" t="s">
        <v>40</v>
      </c>
      <c r="AY599" s="233" t="s">
        <v>197</v>
      </c>
    </row>
    <row r="600" spans="1:65" s="2" customFormat="1" ht="16.5" customHeight="1">
      <c r="A600" s="37"/>
      <c r="B600" s="38"/>
      <c r="C600" s="196" t="s">
        <v>693</v>
      </c>
      <c r="D600" s="196" t="s">
        <v>199</v>
      </c>
      <c r="E600" s="197" t="s">
        <v>694</v>
      </c>
      <c r="F600" s="198" t="s">
        <v>695</v>
      </c>
      <c r="G600" s="199" t="s">
        <v>165</v>
      </c>
      <c r="H600" s="200">
        <v>4</v>
      </c>
      <c r="I600" s="201"/>
      <c r="J600" s="202">
        <f>ROUND(I600*H600,2)</f>
        <v>0</v>
      </c>
      <c r="K600" s="198" t="s">
        <v>202</v>
      </c>
      <c r="L600" s="42"/>
      <c r="M600" s="203" t="s">
        <v>32</v>
      </c>
      <c r="N600" s="204" t="s">
        <v>52</v>
      </c>
      <c r="O600" s="67"/>
      <c r="P600" s="205">
        <f>O600*H600</f>
        <v>0</v>
      </c>
      <c r="Q600" s="205">
        <v>0.21734000000000001</v>
      </c>
      <c r="R600" s="205">
        <f>Q600*H600</f>
        <v>0.86936000000000002</v>
      </c>
      <c r="S600" s="205">
        <v>0</v>
      </c>
      <c r="T600" s="206">
        <f>S600*H600</f>
        <v>0</v>
      </c>
      <c r="U600" s="37"/>
      <c r="V600" s="37"/>
      <c r="W600" s="37"/>
      <c r="X600" s="37"/>
      <c r="Y600" s="37"/>
      <c r="Z600" s="37"/>
      <c r="AA600" s="37"/>
      <c r="AB600" s="37"/>
      <c r="AC600" s="37"/>
      <c r="AD600" s="37"/>
      <c r="AE600" s="37"/>
      <c r="AR600" s="207" t="s">
        <v>166</v>
      </c>
      <c r="AT600" s="207" t="s">
        <v>199</v>
      </c>
      <c r="AU600" s="207" t="s">
        <v>90</v>
      </c>
      <c r="AY600" s="19" t="s">
        <v>197</v>
      </c>
      <c r="BE600" s="208">
        <f>IF(N600="základní",J600,0)</f>
        <v>0</v>
      </c>
      <c r="BF600" s="208">
        <f>IF(N600="snížená",J600,0)</f>
        <v>0</v>
      </c>
      <c r="BG600" s="208">
        <f>IF(N600="zákl. přenesená",J600,0)</f>
        <v>0</v>
      </c>
      <c r="BH600" s="208">
        <f>IF(N600="sníž. přenesená",J600,0)</f>
        <v>0</v>
      </c>
      <c r="BI600" s="208">
        <f>IF(N600="nulová",J600,0)</f>
        <v>0</v>
      </c>
      <c r="BJ600" s="19" t="s">
        <v>40</v>
      </c>
      <c r="BK600" s="208">
        <f>ROUND(I600*H600,2)</f>
        <v>0</v>
      </c>
      <c r="BL600" s="19" t="s">
        <v>166</v>
      </c>
      <c r="BM600" s="207" t="s">
        <v>696</v>
      </c>
    </row>
    <row r="601" spans="1:65" s="2" customFormat="1" ht="28.8">
      <c r="A601" s="37"/>
      <c r="B601" s="38"/>
      <c r="C601" s="39"/>
      <c r="D601" s="209" t="s">
        <v>204</v>
      </c>
      <c r="E601" s="39"/>
      <c r="F601" s="210" t="s">
        <v>697</v>
      </c>
      <c r="G601" s="39"/>
      <c r="H601" s="39"/>
      <c r="I601" s="119"/>
      <c r="J601" s="39"/>
      <c r="K601" s="39"/>
      <c r="L601" s="42"/>
      <c r="M601" s="211"/>
      <c r="N601" s="212"/>
      <c r="O601" s="67"/>
      <c r="P601" s="67"/>
      <c r="Q601" s="67"/>
      <c r="R601" s="67"/>
      <c r="S601" s="67"/>
      <c r="T601" s="68"/>
      <c r="U601" s="37"/>
      <c r="V601" s="37"/>
      <c r="W601" s="37"/>
      <c r="X601" s="37"/>
      <c r="Y601" s="37"/>
      <c r="Z601" s="37"/>
      <c r="AA601" s="37"/>
      <c r="AB601" s="37"/>
      <c r="AC601" s="37"/>
      <c r="AD601" s="37"/>
      <c r="AE601" s="37"/>
      <c r="AT601" s="19" t="s">
        <v>204</v>
      </c>
      <c r="AU601" s="19" t="s">
        <v>90</v>
      </c>
    </row>
    <row r="602" spans="1:65" s="13" customFormat="1" ht="10.199999999999999">
      <c r="B602" s="213"/>
      <c r="C602" s="214"/>
      <c r="D602" s="209" t="s">
        <v>206</v>
      </c>
      <c r="E602" s="215" t="s">
        <v>32</v>
      </c>
      <c r="F602" s="216" t="s">
        <v>285</v>
      </c>
      <c r="G602" s="214"/>
      <c r="H602" s="215" t="s">
        <v>32</v>
      </c>
      <c r="I602" s="217"/>
      <c r="J602" s="214"/>
      <c r="K602" s="214"/>
      <c r="L602" s="218"/>
      <c r="M602" s="219"/>
      <c r="N602" s="220"/>
      <c r="O602" s="220"/>
      <c r="P602" s="220"/>
      <c r="Q602" s="220"/>
      <c r="R602" s="220"/>
      <c r="S602" s="220"/>
      <c r="T602" s="221"/>
      <c r="AT602" s="222" t="s">
        <v>206</v>
      </c>
      <c r="AU602" s="222" t="s">
        <v>90</v>
      </c>
      <c r="AV602" s="13" t="s">
        <v>40</v>
      </c>
      <c r="AW602" s="13" t="s">
        <v>38</v>
      </c>
      <c r="AX602" s="13" t="s">
        <v>81</v>
      </c>
      <c r="AY602" s="222" t="s">
        <v>197</v>
      </c>
    </row>
    <row r="603" spans="1:65" s="13" customFormat="1" ht="10.199999999999999">
      <c r="B603" s="213"/>
      <c r="C603" s="214"/>
      <c r="D603" s="209" t="s">
        <v>206</v>
      </c>
      <c r="E603" s="215" t="s">
        <v>32</v>
      </c>
      <c r="F603" s="216" t="s">
        <v>207</v>
      </c>
      <c r="G603" s="214"/>
      <c r="H603" s="215" t="s">
        <v>32</v>
      </c>
      <c r="I603" s="217"/>
      <c r="J603" s="214"/>
      <c r="K603" s="214"/>
      <c r="L603" s="218"/>
      <c r="M603" s="219"/>
      <c r="N603" s="220"/>
      <c r="O603" s="220"/>
      <c r="P603" s="220"/>
      <c r="Q603" s="220"/>
      <c r="R603" s="220"/>
      <c r="S603" s="220"/>
      <c r="T603" s="221"/>
      <c r="AT603" s="222" t="s">
        <v>206</v>
      </c>
      <c r="AU603" s="222" t="s">
        <v>90</v>
      </c>
      <c r="AV603" s="13" t="s">
        <v>40</v>
      </c>
      <c r="AW603" s="13" t="s">
        <v>38</v>
      </c>
      <c r="AX603" s="13" t="s">
        <v>81</v>
      </c>
      <c r="AY603" s="222" t="s">
        <v>197</v>
      </c>
    </row>
    <row r="604" spans="1:65" s="13" customFormat="1" ht="10.199999999999999">
      <c r="B604" s="213"/>
      <c r="C604" s="214"/>
      <c r="D604" s="209" t="s">
        <v>206</v>
      </c>
      <c r="E604" s="215" t="s">
        <v>32</v>
      </c>
      <c r="F604" s="216" t="s">
        <v>270</v>
      </c>
      <c r="G604" s="214"/>
      <c r="H604" s="215" t="s">
        <v>32</v>
      </c>
      <c r="I604" s="217"/>
      <c r="J604" s="214"/>
      <c r="K604" s="214"/>
      <c r="L604" s="218"/>
      <c r="M604" s="219"/>
      <c r="N604" s="220"/>
      <c r="O604" s="220"/>
      <c r="P604" s="220"/>
      <c r="Q604" s="220"/>
      <c r="R604" s="220"/>
      <c r="S604" s="220"/>
      <c r="T604" s="221"/>
      <c r="AT604" s="222" t="s">
        <v>206</v>
      </c>
      <c r="AU604" s="222" t="s">
        <v>90</v>
      </c>
      <c r="AV604" s="13" t="s">
        <v>40</v>
      </c>
      <c r="AW604" s="13" t="s">
        <v>38</v>
      </c>
      <c r="AX604" s="13" t="s">
        <v>81</v>
      </c>
      <c r="AY604" s="222" t="s">
        <v>197</v>
      </c>
    </row>
    <row r="605" spans="1:65" s="14" customFormat="1" ht="10.199999999999999">
      <c r="B605" s="223"/>
      <c r="C605" s="224"/>
      <c r="D605" s="209" t="s">
        <v>206</v>
      </c>
      <c r="E605" s="225" t="s">
        <v>32</v>
      </c>
      <c r="F605" s="226" t="s">
        <v>674</v>
      </c>
      <c r="G605" s="224"/>
      <c r="H605" s="227">
        <v>4</v>
      </c>
      <c r="I605" s="228"/>
      <c r="J605" s="224"/>
      <c r="K605" s="224"/>
      <c r="L605" s="229"/>
      <c r="M605" s="230"/>
      <c r="N605" s="231"/>
      <c r="O605" s="231"/>
      <c r="P605" s="231"/>
      <c r="Q605" s="231"/>
      <c r="R605" s="231"/>
      <c r="S605" s="231"/>
      <c r="T605" s="232"/>
      <c r="AT605" s="233" t="s">
        <v>206</v>
      </c>
      <c r="AU605" s="233" t="s">
        <v>90</v>
      </c>
      <c r="AV605" s="14" t="s">
        <v>90</v>
      </c>
      <c r="AW605" s="14" t="s">
        <v>38</v>
      </c>
      <c r="AX605" s="14" t="s">
        <v>81</v>
      </c>
      <c r="AY605" s="233" t="s">
        <v>197</v>
      </c>
    </row>
    <row r="606" spans="1:65" s="15" customFormat="1" ht="10.199999999999999">
      <c r="B606" s="234"/>
      <c r="C606" s="235"/>
      <c r="D606" s="209" t="s">
        <v>206</v>
      </c>
      <c r="E606" s="236" t="s">
        <v>32</v>
      </c>
      <c r="F606" s="237" t="s">
        <v>209</v>
      </c>
      <c r="G606" s="235"/>
      <c r="H606" s="238">
        <v>4</v>
      </c>
      <c r="I606" s="239"/>
      <c r="J606" s="235"/>
      <c r="K606" s="235"/>
      <c r="L606" s="240"/>
      <c r="M606" s="241"/>
      <c r="N606" s="242"/>
      <c r="O606" s="242"/>
      <c r="P606" s="242"/>
      <c r="Q606" s="242"/>
      <c r="R606" s="242"/>
      <c r="S606" s="242"/>
      <c r="T606" s="243"/>
      <c r="AT606" s="244" t="s">
        <v>206</v>
      </c>
      <c r="AU606" s="244" t="s">
        <v>90</v>
      </c>
      <c r="AV606" s="15" t="s">
        <v>166</v>
      </c>
      <c r="AW606" s="15" t="s">
        <v>38</v>
      </c>
      <c r="AX606" s="15" t="s">
        <v>40</v>
      </c>
      <c r="AY606" s="244" t="s">
        <v>197</v>
      </c>
    </row>
    <row r="607" spans="1:65" s="2" customFormat="1" ht="16.5" customHeight="1">
      <c r="A607" s="37"/>
      <c r="B607" s="38"/>
      <c r="C607" s="256" t="s">
        <v>698</v>
      </c>
      <c r="D607" s="256" t="s">
        <v>336</v>
      </c>
      <c r="E607" s="257" t="s">
        <v>699</v>
      </c>
      <c r="F607" s="258" t="s">
        <v>700</v>
      </c>
      <c r="G607" s="259" t="s">
        <v>165</v>
      </c>
      <c r="H607" s="260">
        <v>4</v>
      </c>
      <c r="I607" s="261"/>
      <c r="J607" s="262">
        <f>ROUND(I607*H607,2)</f>
        <v>0</v>
      </c>
      <c r="K607" s="258" t="s">
        <v>202</v>
      </c>
      <c r="L607" s="263"/>
      <c r="M607" s="264" t="s">
        <v>32</v>
      </c>
      <c r="N607" s="265" t="s">
        <v>52</v>
      </c>
      <c r="O607" s="67"/>
      <c r="P607" s="205">
        <f>O607*H607</f>
        <v>0</v>
      </c>
      <c r="Q607" s="205">
        <v>4.0000000000000001E-3</v>
      </c>
      <c r="R607" s="205">
        <f>Q607*H607</f>
        <v>1.6E-2</v>
      </c>
      <c r="S607" s="205">
        <v>0</v>
      </c>
      <c r="T607" s="206">
        <f>S607*H607</f>
        <v>0</v>
      </c>
      <c r="U607" s="37"/>
      <c r="V607" s="37"/>
      <c r="W607" s="37"/>
      <c r="X607" s="37"/>
      <c r="Y607" s="37"/>
      <c r="Z607" s="37"/>
      <c r="AA607" s="37"/>
      <c r="AB607" s="37"/>
      <c r="AC607" s="37"/>
      <c r="AD607" s="37"/>
      <c r="AE607" s="37"/>
      <c r="AR607" s="207" t="s">
        <v>240</v>
      </c>
      <c r="AT607" s="207" t="s">
        <v>336</v>
      </c>
      <c r="AU607" s="207" t="s">
        <v>90</v>
      </c>
      <c r="AY607" s="19" t="s">
        <v>197</v>
      </c>
      <c r="BE607" s="208">
        <f>IF(N607="základní",J607,0)</f>
        <v>0</v>
      </c>
      <c r="BF607" s="208">
        <f>IF(N607="snížená",J607,0)</f>
        <v>0</v>
      </c>
      <c r="BG607" s="208">
        <f>IF(N607="zákl. přenesená",J607,0)</f>
        <v>0</v>
      </c>
      <c r="BH607" s="208">
        <f>IF(N607="sníž. přenesená",J607,0)</f>
        <v>0</v>
      </c>
      <c r="BI607" s="208">
        <f>IF(N607="nulová",J607,0)</f>
        <v>0</v>
      </c>
      <c r="BJ607" s="19" t="s">
        <v>40</v>
      </c>
      <c r="BK607" s="208">
        <f>ROUND(I607*H607,2)</f>
        <v>0</v>
      </c>
      <c r="BL607" s="19" t="s">
        <v>166</v>
      </c>
      <c r="BM607" s="207" t="s">
        <v>701</v>
      </c>
    </row>
    <row r="608" spans="1:65" s="2" customFormat="1" ht="16.5" customHeight="1">
      <c r="A608" s="37"/>
      <c r="B608" s="38"/>
      <c r="C608" s="256" t="s">
        <v>702</v>
      </c>
      <c r="D608" s="256" t="s">
        <v>336</v>
      </c>
      <c r="E608" s="257" t="s">
        <v>703</v>
      </c>
      <c r="F608" s="258" t="s">
        <v>704</v>
      </c>
      <c r="G608" s="259" t="s">
        <v>165</v>
      </c>
      <c r="H608" s="260">
        <v>4</v>
      </c>
      <c r="I608" s="261"/>
      <c r="J608" s="262">
        <f>ROUND(I608*H608,2)</f>
        <v>0</v>
      </c>
      <c r="K608" s="258" t="s">
        <v>202</v>
      </c>
      <c r="L608" s="263"/>
      <c r="M608" s="264" t="s">
        <v>32</v>
      </c>
      <c r="N608" s="265" t="s">
        <v>52</v>
      </c>
      <c r="O608" s="67"/>
      <c r="P608" s="205">
        <f>O608*H608</f>
        <v>0</v>
      </c>
      <c r="Q608" s="205">
        <v>5.5300000000000002E-2</v>
      </c>
      <c r="R608" s="205">
        <f>Q608*H608</f>
        <v>0.22120000000000001</v>
      </c>
      <c r="S608" s="205">
        <v>0</v>
      </c>
      <c r="T608" s="206">
        <f>S608*H608</f>
        <v>0</v>
      </c>
      <c r="U608" s="37"/>
      <c r="V608" s="37"/>
      <c r="W608" s="37"/>
      <c r="X608" s="37"/>
      <c r="Y608" s="37"/>
      <c r="Z608" s="37"/>
      <c r="AA608" s="37"/>
      <c r="AB608" s="37"/>
      <c r="AC608" s="37"/>
      <c r="AD608" s="37"/>
      <c r="AE608" s="37"/>
      <c r="AR608" s="207" t="s">
        <v>240</v>
      </c>
      <c r="AT608" s="207" t="s">
        <v>336</v>
      </c>
      <c r="AU608" s="207" t="s">
        <v>90</v>
      </c>
      <c r="AY608" s="19" t="s">
        <v>197</v>
      </c>
      <c r="BE608" s="208">
        <f>IF(N608="základní",J608,0)</f>
        <v>0</v>
      </c>
      <c r="BF608" s="208">
        <f>IF(N608="snížená",J608,0)</f>
        <v>0</v>
      </c>
      <c r="BG608" s="208">
        <f>IF(N608="zákl. přenesená",J608,0)</f>
        <v>0</v>
      </c>
      <c r="BH608" s="208">
        <f>IF(N608="sníž. přenesená",J608,0)</f>
        <v>0</v>
      </c>
      <c r="BI608" s="208">
        <f>IF(N608="nulová",J608,0)</f>
        <v>0</v>
      </c>
      <c r="BJ608" s="19" t="s">
        <v>40</v>
      </c>
      <c r="BK608" s="208">
        <f>ROUND(I608*H608,2)</f>
        <v>0</v>
      </c>
      <c r="BL608" s="19" t="s">
        <v>166</v>
      </c>
      <c r="BM608" s="207" t="s">
        <v>705</v>
      </c>
    </row>
    <row r="609" spans="1:65" s="2" customFormat="1" ht="16.5" customHeight="1">
      <c r="A609" s="37"/>
      <c r="B609" s="38"/>
      <c r="C609" s="196" t="s">
        <v>706</v>
      </c>
      <c r="D609" s="196" t="s">
        <v>199</v>
      </c>
      <c r="E609" s="197" t="s">
        <v>707</v>
      </c>
      <c r="F609" s="198" t="s">
        <v>708</v>
      </c>
      <c r="G609" s="199" t="s">
        <v>165</v>
      </c>
      <c r="H609" s="200">
        <v>1</v>
      </c>
      <c r="I609" s="201"/>
      <c r="J609" s="202">
        <f>ROUND(I609*H609,2)</f>
        <v>0</v>
      </c>
      <c r="K609" s="198" t="s">
        <v>202</v>
      </c>
      <c r="L609" s="42"/>
      <c r="M609" s="203" t="s">
        <v>32</v>
      </c>
      <c r="N609" s="204" t="s">
        <v>52</v>
      </c>
      <c r="O609" s="67"/>
      <c r="P609" s="205">
        <f>O609*H609</f>
        <v>0</v>
      </c>
      <c r="Q609" s="205">
        <v>0.42368</v>
      </c>
      <c r="R609" s="205">
        <f>Q609*H609</f>
        <v>0.42368</v>
      </c>
      <c r="S609" s="205">
        <v>0</v>
      </c>
      <c r="T609" s="206">
        <f>S609*H609</f>
        <v>0</v>
      </c>
      <c r="U609" s="37"/>
      <c r="V609" s="37"/>
      <c r="W609" s="37"/>
      <c r="X609" s="37"/>
      <c r="Y609" s="37"/>
      <c r="Z609" s="37"/>
      <c r="AA609" s="37"/>
      <c r="AB609" s="37"/>
      <c r="AC609" s="37"/>
      <c r="AD609" s="37"/>
      <c r="AE609" s="37"/>
      <c r="AR609" s="207" t="s">
        <v>166</v>
      </c>
      <c r="AT609" s="207" t="s">
        <v>199</v>
      </c>
      <c r="AU609" s="207" t="s">
        <v>90</v>
      </c>
      <c r="AY609" s="19" t="s">
        <v>197</v>
      </c>
      <c r="BE609" s="208">
        <f>IF(N609="základní",J609,0)</f>
        <v>0</v>
      </c>
      <c r="BF609" s="208">
        <f>IF(N609="snížená",J609,0)</f>
        <v>0</v>
      </c>
      <c r="BG609" s="208">
        <f>IF(N609="zákl. přenesená",J609,0)</f>
        <v>0</v>
      </c>
      <c r="BH609" s="208">
        <f>IF(N609="sníž. přenesená",J609,0)</f>
        <v>0</v>
      </c>
      <c r="BI609" s="208">
        <f>IF(N609="nulová",J609,0)</f>
        <v>0</v>
      </c>
      <c r="BJ609" s="19" t="s">
        <v>40</v>
      </c>
      <c r="BK609" s="208">
        <f>ROUND(I609*H609,2)</f>
        <v>0</v>
      </c>
      <c r="BL609" s="19" t="s">
        <v>166</v>
      </c>
      <c r="BM609" s="207" t="s">
        <v>709</v>
      </c>
    </row>
    <row r="610" spans="1:65" s="2" customFormat="1" ht="96">
      <c r="A610" s="37"/>
      <c r="B610" s="38"/>
      <c r="C610" s="39"/>
      <c r="D610" s="209" t="s">
        <v>204</v>
      </c>
      <c r="E610" s="39"/>
      <c r="F610" s="210" t="s">
        <v>710</v>
      </c>
      <c r="G610" s="39"/>
      <c r="H610" s="39"/>
      <c r="I610" s="119"/>
      <c r="J610" s="39"/>
      <c r="K610" s="39"/>
      <c r="L610" s="42"/>
      <c r="M610" s="211"/>
      <c r="N610" s="212"/>
      <c r="O610" s="67"/>
      <c r="P610" s="67"/>
      <c r="Q610" s="67"/>
      <c r="R610" s="67"/>
      <c r="S610" s="67"/>
      <c r="T610" s="68"/>
      <c r="U610" s="37"/>
      <c r="V610" s="37"/>
      <c r="W610" s="37"/>
      <c r="X610" s="37"/>
      <c r="Y610" s="37"/>
      <c r="Z610" s="37"/>
      <c r="AA610" s="37"/>
      <c r="AB610" s="37"/>
      <c r="AC610" s="37"/>
      <c r="AD610" s="37"/>
      <c r="AE610" s="37"/>
      <c r="AT610" s="19" t="s">
        <v>204</v>
      </c>
      <c r="AU610" s="19" t="s">
        <v>90</v>
      </c>
    </row>
    <row r="611" spans="1:65" s="13" customFormat="1" ht="10.199999999999999">
      <c r="B611" s="213"/>
      <c r="C611" s="214"/>
      <c r="D611" s="209" t="s">
        <v>206</v>
      </c>
      <c r="E611" s="215" t="s">
        <v>32</v>
      </c>
      <c r="F611" s="216" t="s">
        <v>207</v>
      </c>
      <c r="G611" s="214"/>
      <c r="H611" s="215" t="s">
        <v>32</v>
      </c>
      <c r="I611" s="217"/>
      <c r="J611" s="214"/>
      <c r="K611" s="214"/>
      <c r="L611" s="218"/>
      <c r="M611" s="219"/>
      <c r="N611" s="220"/>
      <c r="O611" s="220"/>
      <c r="P611" s="220"/>
      <c r="Q611" s="220"/>
      <c r="R611" s="220"/>
      <c r="S611" s="220"/>
      <c r="T611" s="221"/>
      <c r="AT611" s="222" t="s">
        <v>206</v>
      </c>
      <c r="AU611" s="222" t="s">
        <v>90</v>
      </c>
      <c r="AV611" s="13" t="s">
        <v>40</v>
      </c>
      <c r="AW611" s="13" t="s">
        <v>38</v>
      </c>
      <c r="AX611" s="13" t="s">
        <v>81</v>
      </c>
      <c r="AY611" s="222" t="s">
        <v>197</v>
      </c>
    </row>
    <row r="612" spans="1:65" s="14" customFormat="1" ht="10.199999999999999">
      <c r="B612" s="223"/>
      <c r="C612" s="224"/>
      <c r="D612" s="209" t="s">
        <v>206</v>
      </c>
      <c r="E612" s="225" t="s">
        <v>32</v>
      </c>
      <c r="F612" s="226" t="s">
        <v>711</v>
      </c>
      <c r="G612" s="224"/>
      <c r="H612" s="227">
        <v>1</v>
      </c>
      <c r="I612" s="228"/>
      <c r="J612" s="224"/>
      <c r="K612" s="224"/>
      <c r="L612" s="229"/>
      <c r="M612" s="230"/>
      <c r="N612" s="231"/>
      <c r="O612" s="231"/>
      <c r="P612" s="231"/>
      <c r="Q612" s="231"/>
      <c r="R612" s="231"/>
      <c r="S612" s="231"/>
      <c r="T612" s="232"/>
      <c r="AT612" s="233" t="s">
        <v>206</v>
      </c>
      <c r="AU612" s="233" t="s">
        <v>90</v>
      </c>
      <c r="AV612" s="14" t="s">
        <v>90</v>
      </c>
      <c r="AW612" s="14" t="s">
        <v>38</v>
      </c>
      <c r="AX612" s="14" t="s">
        <v>81</v>
      </c>
      <c r="AY612" s="233" t="s">
        <v>197</v>
      </c>
    </row>
    <row r="613" spans="1:65" s="15" customFormat="1" ht="10.199999999999999">
      <c r="B613" s="234"/>
      <c r="C613" s="235"/>
      <c r="D613" s="209" t="s">
        <v>206</v>
      </c>
      <c r="E613" s="236" t="s">
        <v>32</v>
      </c>
      <c r="F613" s="237" t="s">
        <v>209</v>
      </c>
      <c r="G613" s="235"/>
      <c r="H613" s="238">
        <v>1</v>
      </c>
      <c r="I613" s="239"/>
      <c r="J613" s="235"/>
      <c r="K613" s="235"/>
      <c r="L613" s="240"/>
      <c r="M613" s="241"/>
      <c r="N613" s="242"/>
      <c r="O613" s="242"/>
      <c r="P613" s="242"/>
      <c r="Q613" s="242"/>
      <c r="R613" s="242"/>
      <c r="S613" s="242"/>
      <c r="T613" s="243"/>
      <c r="AT613" s="244" t="s">
        <v>206</v>
      </c>
      <c r="AU613" s="244" t="s">
        <v>90</v>
      </c>
      <c r="AV613" s="15" t="s">
        <v>166</v>
      </c>
      <c r="AW613" s="15" t="s">
        <v>38</v>
      </c>
      <c r="AX613" s="15" t="s">
        <v>40</v>
      </c>
      <c r="AY613" s="244" t="s">
        <v>197</v>
      </c>
    </row>
    <row r="614" spans="1:65" s="2" customFormat="1" ht="16.5" customHeight="1">
      <c r="A614" s="37"/>
      <c r="B614" s="38"/>
      <c r="C614" s="196" t="s">
        <v>712</v>
      </c>
      <c r="D614" s="196" t="s">
        <v>199</v>
      </c>
      <c r="E614" s="197" t="s">
        <v>713</v>
      </c>
      <c r="F614" s="198" t="s">
        <v>714</v>
      </c>
      <c r="G614" s="199" t="s">
        <v>165</v>
      </c>
      <c r="H614" s="200">
        <v>5</v>
      </c>
      <c r="I614" s="201"/>
      <c r="J614" s="202">
        <f>ROUND(I614*H614,2)</f>
        <v>0</v>
      </c>
      <c r="K614" s="198" t="s">
        <v>202</v>
      </c>
      <c r="L614" s="42"/>
      <c r="M614" s="203" t="s">
        <v>32</v>
      </c>
      <c r="N614" s="204" t="s">
        <v>52</v>
      </c>
      <c r="O614" s="67"/>
      <c r="P614" s="205">
        <f>O614*H614</f>
        <v>0</v>
      </c>
      <c r="Q614" s="205">
        <v>0.42080000000000001</v>
      </c>
      <c r="R614" s="205">
        <f>Q614*H614</f>
        <v>2.1040000000000001</v>
      </c>
      <c r="S614" s="205">
        <v>0</v>
      </c>
      <c r="T614" s="206">
        <f>S614*H614</f>
        <v>0</v>
      </c>
      <c r="U614" s="37"/>
      <c r="V614" s="37"/>
      <c r="W614" s="37"/>
      <c r="X614" s="37"/>
      <c r="Y614" s="37"/>
      <c r="Z614" s="37"/>
      <c r="AA614" s="37"/>
      <c r="AB614" s="37"/>
      <c r="AC614" s="37"/>
      <c r="AD614" s="37"/>
      <c r="AE614" s="37"/>
      <c r="AR614" s="207" t="s">
        <v>166</v>
      </c>
      <c r="AT614" s="207" t="s">
        <v>199</v>
      </c>
      <c r="AU614" s="207" t="s">
        <v>90</v>
      </c>
      <c r="AY614" s="19" t="s">
        <v>197</v>
      </c>
      <c r="BE614" s="208">
        <f>IF(N614="základní",J614,0)</f>
        <v>0</v>
      </c>
      <c r="BF614" s="208">
        <f>IF(N614="snížená",J614,0)</f>
        <v>0</v>
      </c>
      <c r="BG614" s="208">
        <f>IF(N614="zákl. přenesená",J614,0)</f>
        <v>0</v>
      </c>
      <c r="BH614" s="208">
        <f>IF(N614="sníž. přenesená",J614,0)</f>
        <v>0</v>
      </c>
      <c r="BI614" s="208">
        <f>IF(N614="nulová",J614,0)</f>
        <v>0</v>
      </c>
      <c r="BJ614" s="19" t="s">
        <v>40</v>
      </c>
      <c r="BK614" s="208">
        <f>ROUND(I614*H614,2)</f>
        <v>0</v>
      </c>
      <c r="BL614" s="19" t="s">
        <v>166</v>
      </c>
      <c r="BM614" s="207" t="s">
        <v>715</v>
      </c>
    </row>
    <row r="615" spans="1:65" s="2" customFormat="1" ht="96">
      <c r="A615" s="37"/>
      <c r="B615" s="38"/>
      <c r="C615" s="39"/>
      <c r="D615" s="209" t="s">
        <v>204</v>
      </c>
      <c r="E615" s="39"/>
      <c r="F615" s="210" t="s">
        <v>710</v>
      </c>
      <c r="G615" s="39"/>
      <c r="H615" s="39"/>
      <c r="I615" s="119"/>
      <c r="J615" s="39"/>
      <c r="K615" s="39"/>
      <c r="L615" s="42"/>
      <c r="M615" s="211"/>
      <c r="N615" s="212"/>
      <c r="O615" s="67"/>
      <c r="P615" s="67"/>
      <c r="Q615" s="67"/>
      <c r="R615" s="67"/>
      <c r="S615" s="67"/>
      <c r="T615" s="68"/>
      <c r="U615" s="37"/>
      <c r="V615" s="37"/>
      <c r="W615" s="37"/>
      <c r="X615" s="37"/>
      <c r="Y615" s="37"/>
      <c r="Z615" s="37"/>
      <c r="AA615" s="37"/>
      <c r="AB615" s="37"/>
      <c r="AC615" s="37"/>
      <c r="AD615" s="37"/>
      <c r="AE615" s="37"/>
      <c r="AT615" s="19" t="s">
        <v>204</v>
      </c>
      <c r="AU615" s="19" t="s">
        <v>90</v>
      </c>
    </row>
    <row r="616" spans="1:65" s="13" customFormat="1" ht="10.199999999999999">
      <c r="B616" s="213"/>
      <c r="C616" s="214"/>
      <c r="D616" s="209" t="s">
        <v>206</v>
      </c>
      <c r="E616" s="215" t="s">
        <v>32</v>
      </c>
      <c r="F616" s="216" t="s">
        <v>207</v>
      </c>
      <c r="G616" s="214"/>
      <c r="H616" s="215" t="s">
        <v>32</v>
      </c>
      <c r="I616" s="217"/>
      <c r="J616" s="214"/>
      <c r="K616" s="214"/>
      <c r="L616" s="218"/>
      <c r="M616" s="219"/>
      <c r="N616" s="220"/>
      <c r="O616" s="220"/>
      <c r="P616" s="220"/>
      <c r="Q616" s="220"/>
      <c r="R616" s="220"/>
      <c r="S616" s="220"/>
      <c r="T616" s="221"/>
      <c r="AT616" s="222" t="s">
        <v>206</v>
      </c>
      <c r="AU616" s="222" t="s">
        <v>90</v>
      </c>
      <c r="AV616" s="13" t="s">
        <v>40</v>
      </c>
      <c r="AW616" s="13" t="s">
        <v>38</v>
      </c>
      <c r="AX616" s="13" t="s">
        <v>81</v>
      </c>
      <c r="AY616" s="222" t="s">
        <v>197</v>
      </c>
    </row>
    <row r="617" spans="1:65" s="14" customFormat="1" ht="10.199999999999999">
      <c r="B617" s="223"/>
      <c r="C617" s="224"/>
      <c r="D617" s="209" t="s">
        <v>206</v>
      </c>
      <c r="E617" s="225" t="s">
        <v>32</v>
      </c>
      <c r="F617" s="226" t="s">
        <v>716</v>
      </c>
      <c r="G617" s="224"/>
      <c r="H617" s="227">
        <v>5</v>
      </c>
      <c r="I617" s="228"/>
      <c r="J617" s="224"/>
      <c r="K617" s="224"/>
      <c r="L617" s="229"/>
      <c r="M617" s="230"/>
      <c r="N617" s="231"/>
      <c r="O617" s="231"/>
      <c r="P617" s="231"/>
      <c r="Q617" s="231"/>
      <c r="R617" s="231"/>
      <c r="S617" s="231"/>
      <c r="T617" s="232"/>
      <c r="AT617" s="233" t="s">
        <v>206</v>
      </c>
      <c r="AU617" s="233" t="s">
        <v>90</v>
      </c>
      <c r="AV617" s="14" t="s">
        <v>90</v>
      </c>
      <c r="AW617" s="14" t="s">
        <v>38</v>
      </c>
      <c r="AX617" s="14" t="s">
        <v>81</v>
      </c>
      <c r="AY617" s="233" t="s">
        <v>197</v>
      </c>
    </row>
    <row r="618" spans="1:65" s="15" customFormat="1" ht="10.199999999999999">
      <c r="B618" s="234"/>
      <c r="C618" s="235"/>
      <c r="D618" s="209" t="s">
        <v>206</v>
      </c>
      <c r="E618" s="236" t="s">
        <v>32</v>
      </c>
      <c r="F618" s="237" t="s">
        <v>209</v>
      </c>
      <c r="G618" s="235"/>
      <c r="H618" s="238">
        <v>5</v>
      </c>
      <c r="I618" s="239"/>
      <c r="J618" s="235"/>
      <c r="K618" s="235"/>
      <c r="L618" s="240"/>
      <c r="M618" s="241"/>
      <c r="N618" s="242"/>
      <c r="O618" s="242"/>
      <c r="P618" s="242"/>
      <c r="Q618" s="242"/>
      <c r="R618" s="242"/>
      <c r="S618" s="242"/>
      <c r="T618" s="243"/>
      <c r="AT618" s="244" t="s">
        <v>206</v>
      </c>
      <c r="AU618" s="244" t="s">
        <v>90</v>
      </c>
      <c r="AV618" s="15" t="s">
        <v>166</v>
      </c>
      <c r="AW618" s="15" t="s">
        <v>38</v>
      </c>
      <c r="AX618" s="15" t="s">
        <v>40</v>
      </c>
      <c r="AY618" s="244" t="s">
        <v>197</v>
      </c>
    </row>
    <row r="619" spans="1:65" s="2" customFormat="1" ht="21.75" customHeight="1">
      <c r="A619" s="37"/>
      <c r="B619" s="38"/>
      <c r="C619" s="196" t="s">
        <v>717</v>
      </c>
      <c r="D619" s="196" t="s">
        <v>199</v>
      </c>
      <c r="E619" s="197" t="s">
        <v>718</v>
      </c>
      <c r="F619" s="198" t="s">
        <v>719</v>
      </c>
      <c r="G619" s="199" t="s">
        <v>165</v>
      </c>
      <c r="H619" s="200">
        <v>4</v>
      </c>
      <c r="I619" s="201"/>
      <c r="J619" s="202">
        <f>ROUND(I619*H619,2)</f>
        <v>0</v>
      </c>
      <c r="K619" s="198" t="s">
        <v>202</v>
      </c>
      <c r="L619" s="42"/>
      <c r="M619" s="203" t="s">
        <v>32</v>
      </c>
      <c r="N619" s="204" t="s">
        <v>52</v>
      </c>
      <c r="O619" s="67"/>
      <c r="P619" s="205">
        <f>O619*H619</f>
        <v>0</v>
      </c>
      <c r="Q619" s="205">
        <v>0.31108000000000002</v>
      </c>
      <c r="R619" s="205">
        <f>Q619*H619</f>
        <v>1.2443200000000001</v>
      </c>
      <c r="S619" s="205">
        <v>0</v>
      </c>
      <c r="T619" s="206">
        <f>S619*H619</f>
        <v>0</v>
      </c>
      <c r="U619" s="37"/>
      <c r="V619" s="37"/>
      <c r="W619" s="37"/>
      <c r="X619" s="37"/>
      <c r="Y619" s="37"/>
      <c r="Z619" s="37"/>
      <c r="AA619" s="37"/>
      <c r="AB619" s="37"/>
      <c r="AC619" s="37"/>
      <c r="AD619" s="37"/>
      <c r="AE619" s="37"/>
      <c r="AR619" s="207" t="s">
        <v>166</v>
      </c>
      <c r="AT619" s="207" t="s">
        <v>199</v>
      </c>
      <c r="AU619" s="207" t="s">
        <v>90</v>
      </c>
      <c r="AY619" s="19" t="s">
        <v>197</v>
      </c>
      <c r="BE619" s="208">
        <f>IF(N619="základní",J619,0)</f>
        <v>0</v>
      </c>
      <c r="BF619" s="208">
        <f>IF(N619="snížená",J619,0)</f>
        <v>0</v>
      </c>
      <c r="BG619" s="208">
        <f>IF(N619="zákl. přenesená",J619,0)</f>
        <v>0</v>
      </c>
      <c r="BH619" s="208">
        <f>IF(N619="sníž. přenesená",J619,0)</f>
        <v>0</v>
      </c>
      <c r="BI619" s="208">
        <f>IF(N619="nulová",J619,0)</f>
        <v>0</v>
      </c>
      <c r="BJ619" s="19" t="s">
        <v>40</v>
      </c>
      <c r="BK619" s="208">
        <f>ROUND(I619*H619,2)</f>
        <v>0</v>
      </c>
      <c r="BL619" s="19" t="s">
        <v>166</v>
      </c>
      <c r="BM619" s="207" t="s">
        <v>720</v>
      </c>
    </row>
    <row r="620" spans="1:65" s="2" customFormat="1" ht="96">
      <c r="A620" s="37"/>
      <c r="B620" s="38"/>
      <c r="C620" s="39"/>
      <c r="D620" s="209" t="s">
        <v>204</v>
      </c>
      <c r="E620" s="39"/>
      <c r="F620" s="210" t="s">
        <v>710</v>
      </c>
      <c r="G620" s="39"/>
      <c r="H620" s="39"/>
      <c r="I620" s="119"/>
      <c r="J620" s="39"/>
      <c r="K620" s="39"/>
      <c r="L620" s="42"/>
      <c r="M620" s="211"/>
      <c r="N620" s="212"/>
      <c r="O620" s="67"/>
      <c r="P620" s="67"/>
      <c r="Q620" s="67"/>
      <c r="R620" s="67"/>
      <c r="S620" s="67"/>
      <c r="T620" s="68"/>
      <c r="U620" s="37"/>
      <c r="V620" s="37"/>
      <c r="W620" s="37"/>
      <c r="X620" s="37"/>
      <c r="Y620" s="37"/>
      <c r="Z620" s="37"/>
      <c r="AA620" s="37"/>
      <c r="AB620" s="37"/>
      <c r="AC620" s="37"/>
      <c r="AD620" s="37"/>
      <c r="AE620" s="37"/>
      <c r="AT620" s="19" t="s">
        <v>204</v>
      </c>
      <c r="AU620" s="19" t="s">
        <v>90</v>
      </c>
    </row>
    <row r="621" spans="1:65" s="13" customFormat="1" ht="10.199999999999999">
      <c r="B621" s="213"/>
      <c r="C621" s="214"/>
      <c r="D621" s="209" t="s">
        <v>206</v>
      </c>
      <c r="E621" s="215" t="s">
        <v>32</v>
      </c>
      <c r="F621" s="216" t="s">
        <v>207</v>
      </c>
      <c r="G621" s="214"/>
      <c r="H621" s="215" t="s">
        <v>32</v>
      </c>
      <c r="I621" s="217"/>
      <c r="J621" s="214"/>
      <c r="K621" s="214"/>
      <c r="L621" s="218"/>
      <c r="M621" s="219"/>
      <c r="N621" s="220"/>
      <c r="O621" s="220"/>
      <c r="P621" s="220"/>
      <c r="Q621" s="220"/>
      <c r="R621" s="220"/>
      <c r="S621" s="220"/>
      <c r="T621" s="221"/>
      <c r="AT621" s="222" t="s">
        <v>206</v>
      </c>
      <c r="AU621" s="222" t="s">
        <v>90</v>
      </c>
      <c r="AV621" s="13" t="s">
        <v>40</v>
      </c>
      <c r="AW621" s="13" t="s">
        <v>38</v>
      </c>
      <c r="AX621" s="13" t="s">
        <v>81</v>
      </c>
      <c r="AY621" s="222" t="s">
        <v>197</v>
      </c>
    </row>
    <row r="622" spans="1:65" s="14" customFormat="1" ht="10.199999999999999">
      <c r="B622" s="223"/>
      <c r="C622" s="224"/>
      <c r="D622" s="209" t="s">
        <v>206</v>
      </c>
      <c r="E622" s="225" t="s">
        <v>32</v>
      </c>
      <c r="F622" s="226" t="s">
        <v>721</v>
      </c>
      <c r="G622" s="224"/>
      <c r="H622" s="227">
        <v>4</v>
      </c>
      <c r="I622" s="228"/>
      <c r="J622" s="224"/>
      <c r="K622" s="224"/>
      <c r="L622" s="229"/>
      <c r="M622" s="230"/>
      <c r="N622" s="231"/>
      <c r="O622" s="231"/>
      <c r="P622" s="231"/>
      <c r="Q622" s="231"/>
      <c r="R622" s="231"/>
      <c r="S622" s="231"/>
      <c r="T622" s="232"/>
      <c r="AT622" s="233" t="s">
        <v>206</v>
      </c>
      <c r="AU622" s="233" t="s">
        <v>90</v>
      </c>
      <c r="AV622" s="14" t="s">
        <v>90</v>
      </c>
      <c r="AW622" s="14" t="s">
        <v>38</v>
      </c>
      <c r="AX622" s="14" t="s">
        <v>81</v>
      </c>
      <c r="AY622" s="233" t="s">
        <v>197</v>
      </c>
    </row>
    <row r="623" spans="1:65" s="15" customFormat="1" ht="10.199999999999999">
      <c r="B623" s="234"/>
      <c r="C623" s="235"/>
      <c r="D623" s="209" t="s">
        <v>206</v>
      </c>
      <c r="E623" s="236" t="s">
        <v>32</v>
      </c>
      <c r="F623" s="237" t="s">
        <v>209</v>
      </c>
      <c r="G623" s="235"/>
      <c r="H623" s="238">
        <v>4</v>
      </c>
      <c r="I623" s="239"/>
      <c r="J623" s="235"/>
      <c r="K623" s="235"/>
      <c r="L623" s="240"/>
      <c r="M623" s="241"/>
      <c r="N623" s="242"/>
      <c r="O623" s="242"/>
      <c r="P623" s="242"/>
      <c r="Q623" s="242"/>
      <c r="R623" s="242"/>
      <c r="S623" s="242"/>
      <c r="T623" s="243"/>
      <c r="AT623" s="244" t="s">
        <v>206</v>
      </c>
      <c r="AU623" s="244" t="s">
        <v>90</v>
      </c>
      <c r="AV623" s="15" t="s">
        <v>166</v>
      </c>
      <c r="AW623" s="15" t="s">
        <v>38</v>
      </c>
      <c r="AX623" s="15" t="s">
        <v>40</v>
      </c>
      <c r="AY623" s="244" t="s">
        <v>197</v>
      </c>
    </row>
    <row r="624" spans="1:65" s="2" customFormat="1" ht="16.5" customHeight="1">
      <c r="A624" s="37"/>
      <c r="B624" s="38"/>
      <c r="C624" s="196" t="s">
        <v>722</v>
      </c>
      <c r="D624" s="196" t="s">
        <v>199</v>
      </c>
      <c r="E624" s="197" t="s">
        <v>723</v>
      </c>
      <c r="F624" s="198" t="s">
        <v>724</v>
      </c>
      <c r="G624" s="199" t="s">
        <v>112</v>
      </c>
      <c r="H624" s="200">
        <v>11.41</v>
      </c>
      <c r="I624" s="201"/>
      <c r="J624" s="202">
        <f>ROUND(I624*H624,2)</f>
        <v>0</v>
      </c>
      <c r="K624" s="198" t="s">
        <v>202</v>
      </c>
      <c r="L624" s="42"/>
      <c r="M624" s="203" t="s">
        <v>32</v>
      </c>
      <c r="N624" s="204" t="s">
        <v>52</v>
      </c>
      <c r="O624" s="67"/>
      <c r="P624" s="205">
        <f>O624*H624</f>
        <v>0</v>
      </c>
      <c r="Q624" s="205">
        <v>2.0000000000000001E-4</v>
      </c>
      <c r="R624" s="205">
        <f>Q624*H624</f>
        <v>2.2820000000000002E-3</v>
      </c>
      <c r="S624" s="205">
        <v>0</v>
      </c>
      <c r="T624" s="206">
        <f>S624*H624</f>
        <v>0</v>
      </c>
      <c r="U624" s="37"/>
      <c r="V624" s="37"/>
      <c r="W624" s="37"/>
      <c r="X624" s="37"/>
      <c r="Y624" s="37"/>
      <c r="Z624" s="37"/>
      <c r="AA624" s="37"/>
      <c r="AB624" s="37"/>
      <c r="AC624" s="37"/>
      <c r="AD624" s="37"/>
      <c r="AE624" s="37"/>
      <c r="AR624" s="207" t="s">
        <v>166</v>
      </c>
      <c r="AT624" s="207" t="s">
        <v>199</v>
      </c>
      <c r="AU624" s="207" t="s">
        <v>90</v>
      </c>
      <c r="AY624" s="19" t="s">
        <v>197</v>
      </c>
      <c r="BE624" s="208">
        <f>IF(N624="základní",J624,0)</f>
        <v>0</v>
      </c>
      <c r="BF624" s="208">
        <f>IF(N624="snížená",J624,0)</f>
        <v>0</v>
      </c>
      <c r="BG624" s="208">
        <f>IF(N624="zákl. přenesená",J624,0)</f>
        <v>0</v>
      </c>
      <c r="BH624" s="208">
        <f>IF(N624="sníž. přenesená",J624,0)</f>
        <v>0</v>
      </c>
      <c r="BI624" s="208">
        <f>IF(N624="nulová",J624,0)</f>
        <v>0</v>
      </c>
      <c r="BJ624" s="19" t="s">
        <v>40</v>
      </c>
      <c r="BK624" s="208">
        <f>ROUND(I624*H624,2)</f>
        <v>0</v>
      </c>
      <c r="BL624" s="19" t="s">
        <v>166</v>
      </c>
      <c r="BM624" s="207" t="s">
        <v>725</v>
      </c>
    </row>
    <row r="625" spans="1:65" s="13" customFormat="1" ht="10.199999999999999">
      <c r="B625" s="213"/>
      <c r="C625" s="214"/>
      <c r="D625" s="209" t="s">
        <v>206</v>
      </c>
      <c r="E625" s="215" t="s">
        <v>32</v>
      </c>
      <c r="F625" s="216" t="s">
        <v>285</v>
      </c>
      <c r="G625" s="214"/>
      <c r="H625" s="215" t="s">
        <v>32</v>
      </c>
      <c r="I625" s="217"/>
      <c r="J625" s="214"/>
      <c r="K625" s="214"/>
      <c r="L625" s="218"/>
      <c r="M625" s="219"/>
      <c r="N625" s="220"/>
      <c r="O625" s="220"/>
      <c r="P625" s="220"/>
      <c r="Q625" s="220"/>
      <c r="R625" s="220"/>
      <c r="S625" s="220"/>
      <c r="T625" s="221"/>
      <c r="AT625" s="222" t="s">
        <v>206</v>
      </c>
      <c r="AU625" s="222" t="s">
        <v>90</v>
      </c>
      <c r="AV625" s="13" t="s">
        <v>40</v>
      </c>
      <c r="AW625" s="13" t="s">
        <v>38</v>
      </c>
      <c r="AX625" s="13" t="s">
        <v>81</v>
      </c>
      <c r="AY625" s="222" t="s">
        <v>197</v>
      </c>
    </row>
    <row r="626" spans="1:65" s="13" customFormat="1" ht="10.199999999999999">
      <c r="B626" s="213"/>
      <c r="C626" s="214"/>
      <c r="D626" s="209" t="s">
        <v>206</v>
      </c>
      <c r="E626" s="215" t="s">
        <v>32</v>
      </c>
      <c r="F626" s="216" t="s">
        <v>207</v>
      </c>
      <c r="G626" s="214"/>
      <c r="H626" s="215" t="s">
        <v>32</v>
      </c>
      <c r="I626" s="217"/>
      <c r="J626" s="214"/>
      <c r="K626" s="214"/>
      <c r="L626" s="218"/>
      <c r="M626" s="219"/>
      <c r="N626" s="220"/>
      <c r="O626" s="220"/>
      <c r="P626" s="220"/>
      <c r="Q626" s="220"/>
      <c r="R626" s="220"/>
      <c r="S626" s="220"/>
      <c r="T626" s="221"/>
      <c r="AT626" s="222" t="s">
        <v>206</v>
      </c>
      <c r="AU626" s="222" t="s">
        <v>90</v>
      </c>
      <c r="AV626" s="13" t="s">
        <v>40</v>
      </c>
      <c r="AW626" s="13" t="s">
        <v>38</v>
      </c>
      <c r="AX626" s="13" t="s">
        <v>81</v>
      </c>
      <c r="AY626" s="222" t="s">
        <v>197</v>
      </c>
    </row>
    <row r="627" spans="1:65" s="13" customFormat="1" ht="10.199999999999999">
      <c r="B627" s="213"/>
      <c r="C627" s="214"/>
      <c r="D627" s="209" t="s">
        <v>206</v>
      </c>
      <c r="E627" s="215" t="s">
        <v>32</v>
      </c>
      <c r="F627" s="216" t="s">
        <v>270</v>
      </c>
      <c r="G627" s="214"/>
      <c r="H627" s="215" t="s">
        <v>32</v>
      </c>
      <c r="I627" s="217"/>
      <c r="J627" s="214"/>
      <c r="K627" s="214"/>
      <c r="L627" s="218"/>
      <c r="M627" s="219"/>
      <c r="N627" s="220"/>
      <c r="O627" s="220"/>
      <c r="P627" s="220"/>
      <c r="Q627" s="220"/>
      <c r="R627" s="220"/>
      <c r="S627" s="220"/>
      <c r="T627" s="221"/>
      <c r="AT627" s="222" t="s">
        <v>206</v>
      </c>
      <c r="AU627" s="222" t="s">
        <v>90</v>
      </c>
      <c r="AV627" s="13" t="s">
        <v>40</v>
      </c>
      <c r="AW627" s="13" t="s">
        <v>38</v>
      </c>
      <c r="AX627" s="13" t="s">
        <v>81</v>
      </c>
      <c r="AY627" s="222" t="s">
        <v>197</v>
      </c>
    </row>
    <row r="628" spans="1:65" s="14" customFormat="1" ht="10.199999999999999">
      <c r="B628" s="223"/>
      <c r="C628" s="224"/>
      <c r="D628" s="209" t="s">
        <v>206</v>
      </c>
      <c r="E628" s="225" t="s">
        <v>32</v>
      </c>
      <c r="F628" s="226" t="s">
        <v>528</v>
      </c>
      <c r="G628" s="224"/>
      <c r="H628" s="227">
        <v>11.41</v>
      </c>
      <c r="I628" s="228"/>
      <c r="J628" s="224"/>
      <c r="K628" s="224"/>
      <c r="L628" s="229"/>
      <c r="M628" s="230"/>
      <c r="N628" s="231"/>
      <c r="O628" s="231"/>
      <c r="P628" s="231"/>
      <c r="Q628" s="231"/>
      <c r="R628" s="231"/>
      <c r="S628" s="231"/>
      <c r="T628" s="232"/>
      <c r="AT628" s="233" t="s">
        <v>206</v>
      </c>
      <c r="AU628" s="233" t="s">
        <v>90</v>
      </c>
      <c r="AV628" s="14" t="s">
        <v>90</v>
      </c>
      <c r="AW628" s="14" t="s">
        <v>38</v>
      </c>
      <c r="AX628" s="14" t="s">
        <v>81</v>
      </c>
      <c r="AY628" s="233" t="s">
        <v>197</v>
      </c>
    </row>
    <row r="629" spans="1:65" s="15" customFormat="1" ht="10.199999999999999">
      <c r="B629" s="234"/>
      <c r="C629" s="235"/>
      <c r="D629" s="209" t="s">
        <v>206</v>
      </c>
      <c r="E629" s="236" t="s">
        <v>32</v>
      </c>
      <c r="F629" s="237" t="s">
        <v>209</v>
      </c>
      <c r="G629" s="235"/>
      <c r="H629" s="238">
        <v>11.41</v>
      </c>
      <c r="I629" s="239"/>
      <c r="J629" s="235"/>
      <c r="K629" s="235"/>
      <c r="L629" s="240"/>
      <c r="M629" s="241"/>
      <c r="N629" s="242"/>
      <c r="O629" s="242"/>
      <c r="P629" s="242"/>
      <c r="Q629" s="242"/>
      <c r="R629" s="242"/>
      <c r="S629" s="242"/>
      <c r="T629" s="243"/>
      <c r="AT629" s="244" t="s">
        <v>206</v>
      </c>
      <c r="AU629" s="244" t="s">
        <v>90</v>
      </c>
      <c r="AV629" s="15" t="s">
        <v>166</v>
      </c>
      <c r="AW629" s="15" t="s">
        <v>38</v>
      </c>
      <c r="AX629" s="15" t="s">
        <v>40</v>
      </c>
      <c r="AY629" s="244" t="s">
        <v>197</v>
      </c>
    </row>
    <row r="630" spans="1:65" s="2" customFormat="1" ht="16.5" customHeight="1">
      <c r="A630" s="37"/>
      <c r="B630" s="38"/>
      <c r="C630" s="196" t="s">
        <v>726</v>
      </c>
      <c r="D630" s="196" t="s">
        <v>199</v>
      </c>
      <c r="E630" s="197" t="s">
        <v>727</v>
      </c>
      <c r="F630" s="198" t="s">
        <v>728</v>
      </c>
      <c r="G630" s="199" t="s">
        <v>112</v>
      </c>
      <c r="H630" s="200">
        <v>11.41</v>
      </c>
      <c r="I630" s="201"/>
      <c r="J630" s="202">
        <f>ROUND(I630*H630,2)</f>
        <v>0</v>
      </c>
      <c r="K630" s="198" t="s">
        <v>202</v>
      </c>
      <c r="L630" s="42"/>
      <c r="M630" s="203" t="s">
        <v>32</v>
      </c>
      <c r="N630" s="204" t="s">
        <v>52</v>
      </c>
      <c r="O630" s="67"/>
      <c r="P630" s="205">
        <f>O630*H630</f>
        <v>0</v>
      </c>
      <c r="Q630" s="205">
        <v>1.2999999999999999E-4</v>
      </c>
      <c r="R630" s="205">
        <f>Q630*H630</f>
        <v>1.4832999999999999E-3</v>
      </c>
      <c r="S630" s="205">
        <v>0</v>
      </c>
      <c r="T630" s="206">
        <f>S630*H630</f>
        <v>0</v>
      </c>
      <c r="U630" s="37"/>
      <c r="V630" s="37"/>
      <c r="W630" s="37"/>
      <c r="X630" s="37"/>
      <c r="Y630" s="37"/>
      <c r="Z630" s="37"/>
      <c r="AA630" s="37"/>
      <c r="AB630" s="37"/>
      <c r="AC630" s="37"/>
      <c r="AD630" s="37"/>
      <c r="AE630" s="37"/>
      <c r="AR630" s="207" t="s">
        <v>166</v>
      </c>
      <c r="AT630" s="207" t="s">
        <v>199</v>
      </c>
      <c r="AU630" s="207" t="s">
        <v>90</v>
      </c>
      <c r="AY630" s="19" t="s">
        <v>197</v>
      </c>
      <c r="BE630" s="208">
        <f>IF(N630="základní",J630,0)</f>
        <v>0</v>
      </c>
      <c r="BF630" s="208">
        <f>IF(N630="snížená",J630,0)</f>
        <v>0</v>
      </c>
      <c r="BG630" s="208">
        <f>IF(N630="zákl. přenesená",J630,0)</f>
        <v>0</v>
      </c>
      <c r="BH630" s="208">
        <f>IF(N630="sníž. přenesená",J630,0)</f>
        <v>0</v>
      </c>
      <c r="BI630" s="208">
        <f>IF(N630="nulová",J630,0)</f>
        <v>0</v>
      </c>
      <c r="BJ630" s="19" t="s">
        <v>40</v>
      </c>
      <c r="BK630" s="208">
        <f>ROUND(I630*H630,2)</f>
        <v>0</v>
      </c>
      <c r="BL630" s="19" t="s">
        <v>166</v>
      </c>
      <c r="BM630" s="207" t="s">
        <v>729</v>
      </c>
    </row>
    <row r="631" spans="1:65" s="12" customFormat="1" ht="22.8" customHeight="1">
      <c r="B631" s="180"/>
      <c r="C631" s="181"/>
      <c r="D631" s="182" t="s">
        <v>80</v>
      </c>
      <c r="E631" s="194" t="s">
        <v>245</v>
      </c>
      <c r="F631" s="194" t="s">
        <v>730</v>
      </c>
      <c r="G631" s="181"/>
      <c r="H631" s="181"/>
      <c r="I631" s="184"/>
      <c r="J631" s="195">
        <f>BK631</f>
        <v>0</v>
      </c>
      <c r="K631" s="181"/>
      <c r="L631" s="186"/>
      <c r="M631" s="187"/>
      <c r="N631" s="188"/>
      <c r="O631" s="188"/>
      <c r="P631" s="189">
        <f>SUM(P632:P863)</f>
        <v>0</v>
      </c>
      <c r="Q631" s="188"/>
      <c r="R631" s="189">
        <f>SUM(R632:R863)</f>
        <v>89.131530829999988</v>
      </c>
      <c r="S631" s="188"/>
      <c r="T631" s="190">
        <f>SUM(T632:T863)</f>
        <v>34.196960000000004</v>
      </c>
      <c r="AR631" s="191" t="s">
        <v>40</v>
      </c>
      <c r="AT631" s="192" t="s">
        <v>80</v>
      </c>
      <c r="AU631" s="192" t="s">
        <v>40</v>
      </c>
      <c r="AY631" s="191" t="s">
        <v>197</v>
      </c>
      <c r="BK631" s="193">
        <f>SUM(BK632:BK863)</f>
        <v>0</v>
      </c>
    </row>
    <row r="632" spans="1:65" s="2" customFormat="1" ht="16.5" customHeight="1">
      <c r="A632" s="37"/>
      <c r="B632" s="38"/>
      <c r="C632" s="196" t="s">
        <v>731</v>
      </c>
      <c r="D632" s="196" t="s">
        <v>199</v>
      </c>
      <c r="E632" s="197" t="s">
        <v>732</v>
      </c>
      <c r="F632" s="198" t="s">
        <v>733</v>
      </c>
      <c r="G632" s="199" t="s">
        <v>165</v>
      </c>
      <c r="H632" s="200">
        <v>6</v>
      </c>
      <c r="I632" s="201"/>
      <c r="J632" s="202">
        <f>ROUND(I632*H632,2)</f>
        <v>0</v>
      </c>
      <c r="K632" s="198" t="s">
        <v>202</v>
      </c>
      <c r="L632" s="42"/>
      <c r="M632" s="203" t="s">
        <v>32</v>
      </c>
      <c r="N632" s="204" t="s">
        <v>52</v>
      </c>
      <c r="O632" s="67"/>
      <c r="P632" s="205">
        <f>O632*H632</f>
        <v>0</v>
      </c>
      <c r="Q632" s="205">
        <v>6.9999999999999999E-4</v>
      </c>
      <c r="R632" s="205">
        <f>Q632*H632</f>
        <v>4.1999999999999997E-3</v>
      </c>
      <c r="S632" s="205">
        <v>0</v>
      </c>
      <c r="T632" s="206">
        <f>S632*H632</f>
        <v>0</v>
      </c>
      <c r="U632" s="37"/>
      <c r="V632" s="37"/>
      <c r="W632" s="37"/>
      <c r="X632" s="37"/>
      <c r="Y632" s="37"/>
      <c r="Z632" s="37"/>
      <c r="AA632" s="37"/>
      <c r="AB632" s="37"/>
      <c r="AC632" s="37"/>
      <c r="AD632" s="37"/>
      <c r="AE632" s="37"/>
      <c r="AR632" s="207" t="s">
        <v>166</v>
      </c>
      <c r="AT632" s="207" t="s">
        <v>199</v>
      </c>
      <c r="AU632" s="207" t="s">
        <v>90</v>
      </c>
      <c r="AY632" s="19" t="s">
        <v>197</v>
      </c>
      <c r="BE632" s="208">
        <f>IF(N632="základní",J632,0)</f>
        <v>0</v>
      </c>
      <c r="BF632" s="208">
        <f>IF(N632="snížená",J632,0)</f>
        <v>0</v>
      </c>
      <c r="BG632" s="208">
        <f>IF(N632="zákl. přenesená",J632,0)</f>
        <v>0</v>
      </c>
      <c r="BH632" s="208">
        <f>IF(N632="sníž. přenesená",J632,0)</f>
        <v>0</v>
      </c>
      <c r="BI632" s="208">
        <f>IF(N632="nulová",J632,0)</f>
        <v>0</v>
      </c>
      <c r="BJ632" s="19" t="s">
        <v>40</v>
      </c>
      <c r="BK632" s="208">
        <f>ROUND(I632*H632,2)</f>
        <v>0</v>
      </c>
      <c r="BL632" s="19" t="s">
        <v>166</v>
      </c>
      <c r="BM632" s="207" t="s">
        <v>734</v>
      </c>
    </row>
    <row r="633" spans="1:65" s="2" customFormat="1" ht="124.8">
      <c r="A633" s="37"/>
      <c r="B633" s="38"/>
      <c r="C633" s="39"/>
      <c r="D633" s="209" t="s">
        <v>204</v>
      </c>
      <c r="E633" s="39"/>
      <c r="F633" s="210" t="s">
        <v>735</v>
      </c>
      <c r="G633" s="39"/>
      <c r="H633" s="39"/>
      <c r="I633" s="119"/>
      <c r="J633" s="39"/>
      <c r="K633" s="39"/>
      <c r="L633" s="42"/>
      <c r="M633" s="211"/>
      <c r="N633" s="212"/>
      <c r="O633" s="67"/>
      <c r="P633" s="67"/>
      <c r="Q633" s="67"/>
      <c r="R633" s="67"/>
      <c r="S633" s="67"/>
      <c r="T633" s="68"/>
      <c r="U633" s="37"/>
      <c r="V633" s="37"/>
      <c r="W633" s="37"/>
      <c r="X633" s="37"/>
      <c r="Y633" s="37"/>
      <c r="Z633" s="37"/>
      <c r="AA633" s="37"/>
      <c r="AB633" s="37"/>
      <c r="AC633" s="37"/>
      <c r="AD633" s="37"/>
      <c r="AE633" s="37"/>
      <c r="AT633" s="19" t="s">
        <v>204</v>
      </c>
      <c r="AU633" s="19" t="s">
        <v>90</v>
      </c>
    </row>
    <row r="634" spans="1:65" s="13" customFormat="1" ht="10.199999999999999">
      <c r="B634" s="213"/>
      <c r="C634" s="214"/>
      <c r="D634" s="209" t="s">
        <v>206</v>
      </c>
      <c r="E634" s="215" t="s">
        <v>32</v>
      </c>
      <c r="F634" s="216" t="s">
        <v>736</v>
      </c>
      <c r="G634" s="214"/>
      <c r="H634" s="215" t="s">
        <v>32</v>
      </c>
      <c r="I634" s="217"/>
      <c r="J634" s="214"/>
      <c r="K634" s="214"/>
      <c r="L634" s="218"/>
      <c r="M634" s="219"/>
      <c r="N634" s="220"/>
      <c r="O634" s="220"/>
      <c r="P634" s="220"/>
      <c r="Q634" s="220"/>
      <c r="R634" s="220"/>
      <c r="S634" s="220"/>
      <c r="T634" s="221"/>
      <c r="AT634" s="222" t="s">
        <v>206</v>
      </c>
      <c r="AU634" s="222" t="s">
        <v>90</v>
      </c>
      <c r="AV634" s="13" t="s">
        <v>40</v>
      </c>
      <c r="AW634" s="13" t="s">
        <v>38</v>
      </c>
      <c r="AX634" s="13" t="s">
        <v>81</v>
      </c>
      <c r="AY634" s="222" t="s">
        <v>197</v>
      </c>
    </row>
    <row r="635" spans="1:65" s="13" customFormat="1" ht="10.199999999999999">
      <c r="B635" s="213"/>
      <c r="C635" s="214"/>
      <c r="D635" s="209" t="s">
        <v>206</v>
      </c>
      <c r="E635" s="215" t="s">
        <v>32</v>
      </c>
      <c r="F635" s="216" t="s">
        <v>737</v>
      </c>
      <c r="G635" s="214"/>
      <c r="H635" s="215" t="s">
        <v>32</v>
      </c>
      <c r="I635" s="217"/>
      <c r="J635" s="214"/>
      <c r="K635" s="214"/>
      <c r="L635" s="218"/>
      <c r="M635" s="219"/>
      <c r="N635" s="220"/>
      <c r="O635" s="220"/>
      <c r="P635" s="220"/>
      <c r="Q635" s="220"/>
      <c r="R635" s="220"/>
      <c r="S635" s="220"/>
      <c r="T635" s="221"/>
      <c r="AT635" s="222" t="s">
        <v>206</v>
      </c>
      <c r="AU635" s="222" t="s">
        <v>90</v>
      </c>
      <c r="AV635" s="13" t="s">
        <v>40</v>
      </c>
      <c r="AW635" s="13" t="s">
        <v>38</v>
      </c>
      <c r="AX635" s="13" t="s">
        <v>81</v>
      </c>
      <c r="AY635" s="222" t="s">
        <v>197</v>
      </c>
    </row>
    <row r="636" spans="1:65" s="14" customFormat="1" ht="10.199999999999999">
      <c r="B636" s="223"/>
      <c r="C636" s="224"/>
      <c r="D636" s="209" t="s">
        <v>206</v>
      </c>
      <c r="E636" s="225" t="s">
        <v>32</v>
      </c>
      <c r="F636" s="226" t="s">
        <v>738</v>
      </c>
      <c r="G636" s="224"/>
      <c r="H636" s="227">
        <v>1</v>
      </c>
      <c r="I636" s="228"/>
      <c r="J636" s="224"/>
      <c r="K636" s="224"/>
      <c r="L636" s="229"/>
      <c r="M636" s="230"/>
      <c r="N636" s="231"/>
      <c r="O636" s="231"/>
      <c r="P636" s="231"/>
      <c r="Q636" s="231"/>
      <c r="R636" s="231"/>
      <c r="S636" s="231"/>
      <c r="T636" s="232"/>
      <c r="AT636" s="233" t="s">
        <v>206</v>
      </c>
      <c r="AU636" s="233" t="s">
        <v>90</v>
      </c>
      <c r="AV636" s="14" t="s">
        <v>90</v>
      </c>
      <c r="AW636" s="14" t="s">
        <v>38</v>
      </c>
      <c r="AX636" s="14" t="s">
        <v>81</v>
      </c>
      <c r="AY636" s="233" t="s">
        <v>197</v>
      </c>
    </row>
    <row r="637" spans="1:65" s="14" customFormat="1" ht="10.199999999999999">
      <c r="B637" s="223"/>
      <c r="C637" s="224"/>
      <c r="D637" s="209" t="s">
        <v>206</v>
      </c>
      <c r="E637" s="225" t="s">
        <v>32</v>
      </c>
      <c r="F637" s="226" t="s">
        <v>739</v>
      </c>
      <c r="G637" s="224"/>
      <c r="H637" s="227">
        <v>5</v>
      </c>
      <c r="I637" s="228"/>
      <c r="J637" s="224"/>
      <c r="K637" s="224"/>
      <c r="L637" s="229"/>
      <c r="M637" s="230"/>
      <c r="N637" s="231"/>
      <c r="O637" s="231"/>
      <c r="P637" s="231"/>
      <c r="Q637" s="231"/>
      <c r="R637" s="231"/>
      <c r="S637" s="231"/>
      <c r="T637" s="232"/>
      <c r="AT637" s="233" t="s">
        <v>206</v>
      </c>
      <c r="AU637" s="233" t="s">
        <v>90</v>
      </c>
      <c r="AV637" s="14" t="s">
        <v>90</v>
      </c>
      <c r="AW637" s="14" t="s">
        <v>38</v>
      </c>
      <c r="AX637" s="14" t="s">
        <v>81</v>
      </c>
      <c r="AY637" s="233" t="s">
        <v>197</v>
      </c>
    </row>
    <row r="638" spans="1:65" s="15" customFormat="1" ht="10.199999999999999">
      <c r="B638" s="234"/>
      <c r="C638" s="235"/>
      <c r="D638" s="209" t="s">
        <v>206</v>
      </c>
      <c r="E638" s="236" t="s">
        <v>32</v>
      </c>
      <c r="F638" s="237" t="s">
        <v>209</v>
      </c>
      <c r="G638" s="235"/>
      <c r="H638" s="238">
        <v>6</v>
      </c>
      <c r="I638" s="239"/>
      <c r="J638" s="235"/>
      <c r="K638" s="235"/>
      <c r="L638" s="240"/>
      <c r="M638" s="241"/>
      <c r="N638" s="242"/>
      <c r="O638" s="242"/>
      <c r="P638" s="242"/>
      <c r="Q638" s="242"/>
      <c r="R638" s="242"/>
      <c r="S638" s="242"/>
      <c r="T638" s="243"/>
      <c r="AT638" s="244" t="s">
        <v>206</v>
      </c>
      <c r="AU638" s="244" t="s">
        <v>90</v>
      </c>
      <c r="AV638" s="15" t="s">
        <v>166</v>
      </c>
      <c r="AW638" s="15" t="s">
        <v>38</v>
      </c>
      <c r="AX638" s="15" t="s">
        <v>40</v>
      </c>
      <c r="AY638" s="244" t="s">
        <v>197</v>
      </c>
    </row>
    <row r="639" spans="1:65" s="2" customFormat="1" ht="16.5" customHeight="1">
      <c r="A639" s="37"/>
      <c r="B639" s="38"/>
      <c r="C639" s="256" t="s">
        <v>740</v>
      </c>
      <c r="D639" s="256" t="s">
        <v>336</v>
      </c>
      <c r="E639" s="257" t="s">
        <v>741</v>
      </c>
      <c r="F639" s="258" t="s">
        <v>742</v>
      </c>
      <c r="G639" s="259" t="s">
        <v>165</v>
      </c>
      <c r="H639" s="260">
        <v>10</v>
      </c>
      <c r="I639" s="261"/>
      <c r="J639" s="262">
        <f>ROUND(I639*H639,2)</f>
        <v>0</v>
      </c>
      <c r="K639" s="258" t="s">
        <v>202</v>
      </c>
      <c r="L639" s="263"/>
      <c r="M639" s="264" t="s">
        <v>32</v>
      </c>
      <c r="N639" s="265" t="s">
        <v>52</v>
      </c>
      <c r="O639" s="67"/>
      <c r="P639" s="205">
        <f>O639*H639</f>
        <v>0</v>
      </c>
      <c r="Q639" s="205">
        <v>4.0000000000000002E-4</v>
      </c>
      <c r="R639" s="205">
        <f>Q639*H639</f>
        <v>4.0000000000000001E-3</v>
      </c>
      <c r="S639" s="205">
        <v>0</v>
      </c>
      <c r="T639" s="206">
        <f>S639*H639</f>
        <v>0</v>
      </c>
      <c r="U639" s="37"/>
      <c r="V639" s="37"/>
      <c r="W639" s="37"/>
      <c r="X639" s="37"/>
      <c r="Y639" s="37"/>
      <c r="Z639" s="37"/>
      <c r="AA639" s="37"/>
      <c r="AB639" s="37"/>
      <c r="AC639" s="37"/>
      <c r="AD639" s="37"/>
      <c r="AE639" s="37"/>
      <c r="AR639" s="207" t="s">
        <v>240</v>
      </c>
      <c r="AT639" s="207" t="s">
        <v>336</v>
      </c>
      <c r="AU639" s="207" t="s">
        <v>90</v>
      </c>
      <c r="AY639" s="19" t="s">
        <v>197</v>
      </c>
      <c r="BE639" s="208">
        <f>IF(N639="základní",J639,0)</f>
        <v>0</v>
      </c>
      <c r="BF639" s="208">
        <f>IF(N639="snížená",J639,0)</f>
        <v>0</v>
      </c>
      <c r="BG639" s="208">
        <f>IF(N639="zákl. přenesená",J639,0)</f>
        <v>0</v>
      </c>
      <c r="BH639" s="208">
        <f>IF(N639="sníž. přenesená",J639,0)</f>
        <v>0</v>
      </c>
      <c r="BI639" s="208">
        <f>IF(N639="nulová",J639,0)</f>
        <v>0</v>
      </c>
      <c r="BJ639" s="19" t="s">
        <v>40</v>
      </c>
      <c r="BK639" s="208">
        <f>ROUND(I639*H639,2)</f>
        <v>0</v>
      </c>
      <c r="BL639" s="19" t="s">
        <v>166</v>
      </c>
      <c r="BM639" s="207" t="s">
        <v>743</v>
      </c>
    </row>
    <row r="640" spans="1:65" s="14" customFormat="1" ht="10.199999999999999">
      <c r="B640" s="223"/>
      <c r="C640" s="224"/>
      <c r="D640" s="209" t="s">
        <v>206</v>
      </c>
      <c r="E640" s="225" t="s">
        <v>32</v>
      </c>
      <c r="F640" s="226" t="s">
        <v>744</v>
      </c>
      <c r="G640" s="224"/>
      <c r="H640" s="227">
        <v>10</v>
      </c>
      <c r="I640" s="228"/>
      <c r="J640" s="224"/>
      <c r="K640" s="224"/>
      <c r="L640" s="229"/>
      <c r="M640" s="230"/>
      <c r="N640" s="231"/>
      <c r="O640" s="231"/>
      <c r="P640" s="231"/>
      <c r="Q640" s="231"/>
      <c r="R640" s="231"/>
      <c r="S640" s="231"/>
      <c r="T640" s="232"/>
      <c r="AT640" s="233" t="s">
        <v>206</v>
      </c>
      <c r="AU640" s="233" t="s">
        <v>90</v>
      </c>
      <c r="AV640" s="14" t="s">
        <v>90</v>
      </c>
      <c r="AW640" s="14" t="s">
        <v>38</v>
      </c>
      <c r="AX640" s="14" t="s">
        <v>40</v>
      </c>
      <c r="AY640" s="233" t="s">
        <v>197</v>
      </c>
    </row>
    <row r="641" spans="1:65" s="2" customFormat="1" ht="16.5" customHeight="1">
      <c r="A641" s="37"/>
      <c r="B641" s="38"/>
      <c r="C641" s="256" t="s">
        <v>745</v>
      </c>
      <c r="D641" s="256" t="s">
        <v>336</v>
      </c>
      <c r="E641" s="257" t="s">
        <v>746</v>
      </c>
      <c r="F641" s="258" t="s">
        <v>747</v>
      </c>
      <c r="G641" s="259" t="s">
        <v>165</v>
      </c>
      <c r="H641" s="260">
        <v>1</v>
      </c>
      <c r="I641" s="261"/>
      <c r="J641" s="262">
        <f>ROUND(I641*H641,2)</f>
        <v>0</v>
      </c>
      <c r="K641" s="258" t="s">
        <v>202</v>
      </c>
      <c r="L641" s="263"/>
      <c r="M641" s="264" t="s">
        <v>32</v>
      </c>
      <c r="N641" s="265" t="s">
        <v>52</v>
      </c>
      <c r="O641" s="67"/>
      <c r="P641" s="205">
        <f>O641*H641</f>
        <v>0</v>
      </c>
      <c r="Q641" s="205">
        <v>2.3999999999999998E-3</v>
      </c>
      <c r="R641" s="205">
        <f>Q641*H641</f>
        <v>2.3999999999999998E-3</v>
      </c>
      <c r="S641" s="205">
        <v>0</v>
      </c>
      <c r="T641" s="206">
        <f>S641*H641</f>
        <v>0</v>
      </c>
      <c r="U641" s="37"/>
      <c r="V641" s="37"/>
      <c r="W641" s="37"/>
      <c r="X641" s="37"/>
      <c r="Y641" s="37"/>
      <c r="Z641" s="37"/>
      <c r="AA641" s="37"/>
      <c r="AB641" s="37"/>
      <c r="AC641" s="37"/>
      <c r="AD641" s="37"/>
      <c r="AE641" s="37"/>
      <c r="AR641" s="207" t="s">
        <v>240</v>
      </c>
      <c r="AT641" s="207" t="s">
        <v>336</v>
      </c>
      <c r="AU641" s="207" t="s">
        <v>90</v>
      </c>
      <c r="AY641" s="19" t="s">
        <v>197</v>
      </c>
      <c r="BE641" s="208">
        <f>IF(N641="základní",J641,0)</f>
        <v>0</v>
      </c>
      <c r="BF641" s="208">
        <f>IF(N641="snížená",J641,0)</f>
        <v>0</v>
      </c>
      <c r="BG641" s="208">
        <f>IF(N641="zákl. přenesená",J641,0)</f>
        <v>0</v>
      </c>
      <c r="BH641" s="208">
        <f>IF(N641="sníž. přenesená",J641,0)</f>
        <v>0</v>
      </c>
      <c r="BI641" s="208">
        <f>IF(N641="nulová",J641,0)</f>
        <v>0</v>
      </c>
      <c r="BJ641" s="19" t="s">
        <v>40</v>
      </c>
      <c r="BK641" s="208">
        <f>ROUND(I641*H641,2)</f>
        <v>0</v>
      </c>
      <c r="BL641" s="19" t="s">
        <v>166</v>
      </c>
      <c r="BM641" s="207" t="s">
        <v>748</v>
      </c>
    </row>
    <row r="642" spans="1:65" s="14" customFormat="1" ht="10.199999999999999">
      <c r="B642" s="223"/>
      <c r="C642" s="224"/>
      <c r="D642" s="209" t="s">
        <v>206</v>
      </c>
      <c r="E642" s="225" t="s">
        <v>32</v>
      </c>
      <c r="F642" s="226" t="s">
        <v>749</v>
      </c>
      <c r="G642" s="224"/>
      <c r="H642" s="227">
        <v>1</v>
      </c>
      <c r="I642" s="228"/>
      <c r="J642" s="224"/>
      <c r="K642" s="224"/>
      <c r="L642" s="229"/>
      <c r="M642" s="230"/>
      <c r="N642" s="231"/>
      <c r="O642" s="231"/>
      <c r="P642" s="231"/>
      <c r="Q642" s="231"/>
      <c r="R642" s="231"/>
      <c r="S642" s="231"/>
      <c r="T642" s="232"/>
      <c r="AT642" s="233" t="s">
        <v>206</v>
      </c>
      <c r="AU642" s="233" t="s">
        <v>90</v>
      </c>
      <c r="AV642" s="14" t="s">
        <v>90</v>
      </c>
      <c r="AW642" s="14" t="s">
        <v>38</v>
      </c>
      <c r="AX642" s="14" t="s">
        <v>81</v>
      </c>
      <c r="AY642" s="233" t="s">
        <v>197</v>
      </c>
    </row>
    <row r="643" spans="1:65" s="15" customFormat="1" ht="10.199999999999999">
      <c r="B643" s="234"/>
      <c r="C643" s="235"/>
      <c r="D643" s="209" t="s">
        <v>206</v>
      </c>
      <c r="E643" s="236" t="s">
        <v>32</v>
      </c>
      <c r="F643" s="237" t="s">
        <v>209</v>
      </c>
      <c r="G643" s="235"/>
      <c r="H643" s="238">
        <v>1</v>
      </c>
      <c r="I643" s="239"/>
      <c r="J643" s="235"/>
      <c r="K643" s="235"/>
      <c r="L643" s="240"/>
      <c r="M643" s="241"/>
      <c r="N643" s="242"/>
      <c r="O643" s="242"/>
      <c r="P643" s="242"/>
      <c r="Q643" s="242"/>
      <c r="R643" s="242"/>
      <c r="S643" s="242"/>
      <c r="T643" s="243"/>
      <c r="AT643" s="244" t="s">
        <v>206</v>
      </c>
      <c r="AU643" s="244" t="s">
        <v>90</v>
      </c>
      <c r="AV643" s="15" t="s">
        <v>166</v>
      </c>
      <c r="AW643" s="15" t="s">
        <v>38</v>
      </c>
      <c r="AX643" s="15" t="s">
        <v>40</v>
      </c>
      <c r="AY643" s="244" t="s">
        <v>197</v>
      </c>
    </row>
    <row r="644" spans="1:65" s="2" customFormat="1" ht="16.5" customHeight="1">
      <c r="A644" s="37"/>
      <c r="B644" s="38"/>
      <c r="C644" s="256" t="s">
        <v>750</v>
      </c>
      <c r="D644" s="256" t="s">
        <v>336</v>
      </c>
      <c r="E644" s="257" t="s">
        <v>751</v>
      </c>
      <c r="F644" s="258" t="s">
        <v>752</v>
      </c>
      <c r="G644" s="259" t="s">
        <v>165</v>
      </c>
      <c r="H644" s="260">
        <v>3</v>
      </c>
      <c r="I644" s="261"/>
      <c r="J644" s="262">
        <f>ROUND(I644*H644,2)</f>
        <v>0</v>
      </c>
      <c r="K644" s="258" t="s">
        <v>202</v>
      </c>
      <c r="L644" s="263"/>
      <c r="M644" s="264" t="s">
        <v>32</v>
      </c>
      <c r="N644" s="265" t="s">
        <v>52</v>
      </c>
      <c r="O644" s="67"/>
      <c r="P644" s="205">
        <f>O644*H644</f>
        <v>0</v>
      </c>
      <c r="Q644" s="205">
        <v>3.5000000000000001E-3</v>
      </c>
      <c r="R644" s="205">
        <f>Q644*H644</f>
        <v>1.0500000000000001E-2</v>
      </c>
      <c r="S644" s="205">
        <v>0</v>
      </c>
      <c r="T644" s="206">
        <f>S644*H644</f>
        <v>0</v>
      </c>
      <c r="U644" s="37"/>
      <c r="V644" s="37"/>
      <c r="W644" s="37"/>
      <c r="X644" s="37"/>
      <c r="Y644" s="37"/>
      <c r="Z644" s="37"/>
      <c r="AA644" s="37"/>
      <c r="AB644" s="37"/>
      <c r="AC644" s="37"/>
      <c r="AD644" s="37"/>
      <c r="AE644" s="37"/>
      <c r="AR644" s="207" t="s">
        <v>240</v>
      </c>
      <c r="AT644" s="207" t="s">
        <v>336</v>
      </c>
      <c r="AU644" s="207" t="s">
        <v>90</v>
      </c>
      <c r="AY644" s="19" t="s">
        <v>197</v>
      </c>
      <c r="BE644" s="208">
        <f>IF(N644="základní",J644,0)</f>
        <v>0</v>
      </c>
      <c r="BF644" s="208">
        <f>IF(N644="snížená",J644,0)</f>
        <v>0</v>
      </c>
      <c r="BG644" s="208">
        <f>IF(N644="zákl. přenesená",J644,0)</f>
        <v>0</v>
      </c>
      <c r="BH644" s="208">
        <f>IF(N644="sníž. přenesená",J644,0)</f>
        <v>0</v>
      </c>
      <c r="BI644" s="208">
        <f>IF(N644="nulová",J644,0)</f>
        <v>0</v>
      </c>
      <c r="BJ644" s="19" t="s">
        <v>40</v>
      </c>
      <c r="BK644" s="208">
        <f>ROUND(I644*H644,2)</f>
        <v>0</v>
      </c>
      <c r="BL644" s="19" t="s">
        <v>166</v>
      </c>
      <c r="BM644" s="207" t="s">
        <v>753</v>
      </c>
    </row>
    <row r="645" spans="1:65" s="14" customFormat="1" ht="10.199999999999999">
      <c r="B645" s="223"/>
      <c r="C645" s="224"/>
      <c r="D645" s="209" t="s">
        <v>206</v>
      </c>
      <c r="E645" s="225" t="s">
        <v>32</v>
      </c>
      <c r="F645" s="226" t="s">
        <v>754</v>
      </c>
      <c r="G645" s="224"/>
      <c r="H645" s="227">
        <v>1</v>
      </c>
      <c r="I645" s="228"/>
      <c r="J645" s="224"/>
      <c r="K645" s="224"/>
      <c r="L645" s="229"/>
      <c r="M645" s="230"/>
      <c r="N645" s="231"/>
      <c r="O645" s="231"/>
      <c r="P645" s="231"/>
      <c r="Q645" s="231"/>
      <c r="R645" s="231"/>
      <c r="S645" s="231"/>
      <c r="T645" s="232"/>
      <c r="AT645" s="233" t="s">
        <v>206</v>
      </c>
      <c r="AU645" s="233" t="s">
        <v>90</v>
      </c>
      <c r="AV645" s="14" t="s">
        <v>90</v>
      </c>
      <c r="AW645" s="14" t="s">
        <v>38</v>
      </c>
      <c r="AX645" s="14" t="s">
        <v>81</v>
      </c>
      <c r="AY645" s="233" t="s">
        <v>197</v>
      </c>
    </row>
    <row r="646" spans="1:65" s="14" customFormat="1" ht="10.199999999999999">
      <c r="B646" s="223"/>
      <c r="C646" s="224"/>
      <c r="D646" s="209" t="s">
        <v>206</v>
      </c>
      <c r="E646" s="225" t="s">
        <v>32</v>
      </c>
      <c r="F646" s="226" t="s">
        <v>755</v>
      </c>
      <c r="G646" s="224"/>
      <c r="H646" s="227">
        <v>1</v>
      </c>
      <c r="I646" s="228"/>
      <c r="J646" s="224"/>
      <c r="K646" s="224"/>
      <c r="L646" s="229"/>
      <c r="M646" s="230"/>
      <c r="N646" s="231"/>
      <c r="O646" s="231"/>
      <c r="P646" s="231"/>
      <c r="Q646" s="231"/>
      <c r="R646" s="231"/>
      <c r="S646" s="231"/>
      <c r="T646" s="232"/>
      <c r="AT646" s="233" t="s">
        <v>206</v>
      </c>
      <c r="AU646" s="233" t="s">
        <v>90</v>
      </c>
      <c r="AV646" s="14" t="s">
        <v>90</v>
      </c>
      <c r="AW646" s="14" t="s">
        <v>38</v>
      </c>
      <c r="AX646" s="14" t="s">
        <v>81</v>
      </c>
      <c r="AY646" s="233" t="s">
        <v>197</v>
      </c>
    </row>
    <row r="647" spans="1:65" s="14" customFormat="1" ht="10.199999999999999">
      <c r="B647" s="223"/>
      <c r="C647" s="224"/>
      <c r="D647" s="209" t="s">
        <v>206</v>
      </c>
      <c r="E647" s="225" t="s">
        <v>32</v>
      </c>
      <c r="F647" s="226" t="s">
        <v>756</v>
      </c>
      <c r="G647" s="224"/>
      <c r="H647" s="227">
        <v>1</v>
      </c>
      <c r="I647" s="228"/>
      <c r="J647" s="224"/>
      <c r="K647" s="224"/>
      <c r="L647" s="229"/>
      <c r="M647" s="230"/>
      <c r="N647" s="231"/>
      <c r="O647" s="231"/>
      <c r="P647" s="231"/>
      <c r="Q647" s="231"/>
      <c r="R647" s="231"/>
      <c r="S647" s="231"/>
      <c r="T647" s="232"/>
      <c r="AT647" s="233" t="s">
        <v>206</v>
      </c>
      <c r="AU647" s="233" t="s">
        <v>90</v>
      </c>
      <c r="AV647" s="14" t="s">
        <v>90</v>
      </c>
      <c r="AW647" s="14" t="s">
        <v>38</v>
      </c>
      <c r="AX647" s="14" t="s">
        <v>81</v>
      </c>
      <c r="AY647" s="233" t="s">
        <v>197</v>
      </c>
    </row>
    <row r="648" spans="1:65" s="15" customFormat="1" ht="10.199999999999999">
      <c r="B648" s="234"/>
      <c r="C648" s="235"/>
      <c r="D648" s="209" t="s">
        <v>206</v>
      </c>
      <c r="E648" s="236" t="s">
        <v>32</v>
      </c>
      <c r="F648" s="237" t="s">
        <v>209</v>
      </c>
      <c r="G648" s="235"/>
      <c r="H648" s="238">
        <v>3</v>
      </c>
      <c r="I648" s="239"/>
      <c r="J648" s="235"/>
      <c r="K648" s="235"/>
      <c r="L648" s="240"/>
      <c r="M648" s="241"/>
      <c r="N648" s="242"/>
      <c r="O648" s="242"/>
      <c r="P648" s="242"/>
      <c r="Q648" s="242"/>
      <c r="R648" s="242"/>
      <c r="S648" s="242"/>
      <c r="T648" s="243"/>
      <c r="AT648" s="244" t="s">
        <v>206</v>
      </c>
      <c r="AU648" s="244" t="s">
        <v>90</v>
      </c>
      <c r="AV648" s="15" t="s">
        <v>166</v>
      </c>
      <c r="AW648" s="15" t="s">
        <v>38</v>
      </c>
      <c r="AX648" s="15" t="s">
        <v>40</v>
      </c>
      <c r="AY648" s="244" t="s">
        <v>197</v>
      </c>
    </row>
    <row r="649" spans="1:65" s="2" customFormat="1" ht="16.5" customHeight="1">
      <c r="A649" s="37"/>
      <c r="B649" s="38"/>
      <c r="C649" s="256" t="s">
        <v>757</v>
      </c>
      <c r="D649" s="256" t="s">
        <v>336</v>
      </c>
      <c r="E649" s="257" t="s">
        <v>758</v>
      </c>
      <c r="F649" s="258" t="s">
        <v>759</v>
      </c>
      <c r="G649" s="259" t="s">
        <v>165</v>
      </c>
      <c r="H649" s="260">
        <v>1</v>
      </c>
      <c r="I649" s="261"/>
      <c r="J649" s="262">
        <f>ROUND(I649*H649,2)</f>
        <v>0</v>
      </c>
      <c r="K649" s="258" t="s">
        <v>202</v>
      </c>
      <c r="L649" s="263"/>
      <c r="M649" s="264" t="s">
        <v>32</v>
      </c>
      <c r="N649" s="265" t="s">
        <v>52</v>
      </c>
      <c r="O649" s="67"/>
      <c r="P649" s="205">
        <f>O649*H649</f>
        <v>0</v>
      </c>
      <c r="Q649" s="205">
        <v>1.5E-3</v>
      </c>
      <c r="R649" s="205">
        <f>Q649*H649</f>
        <v>1.5E-3</v>
      </c>
      <c r="S649" s="205">
        <v>0</v>
      </c>
      <c r="T649" s="206">
        <f>S649*H649</f>
        <v>0</v>
      </c>
      <c r="U649" s="37"/>
      <c r="V649" s="37"/>
      <c r="W649" s="37"/>
      <c r="X649" s="37"/>
      <c r="Y649" s="37"/>
      <c r="Z649" s="37"/>
      <c r="AA649" s="37"/>
      <c r="AB649" s="37"/>
      <c r="AC649" s="37"/>
      <c r="AD649" s="37"/>
      <c r="AE649" s="37"/>
      <c r="AR649" s="207" t="s">
        <v>240</v>
      </c>
      <c r="AT649" s="207" t="s">
        <v>336</v>
      </c>
      <c r="AU649" s="207" t="s">
        <v>90</v>
      </c>
      <c r="AY649" s="19" t="s">
        <v>197</v>
      </c>
      <c r="BE649" s="208">
        <f>IF(N649="základní",J649,0)</f>
        <v>0</v>
      </c>
      <c r="BF649" s="208">
        <f>IF(N649="snížená",J649,0)</f>
        <v>0</v>
      </c>
      <c r="BG649" s="208">
        <f>IF(N649="zákl. přenesená",J649,0)</f>
        <v>0</v>
      </c>
      <c r="BH649" s="208">
        <f>IF(N649="sníž. přenesená",J649,0)</f>
        <v>0</v>
      </c>
      <c r="BI649" s="208">
        <f>IF(N649="nulová",J649,0)</f>
        <v>0</v>
      </c>
      <c r="BJ649" s="19" t="s">
        <v>40</v>
      </c>
      <c r="BK649" s="208">
        <f>ROUND(I649*H649,2)</f>
        <v>0</v>
      </c>
      <c r="BL649" s="19" t="s">
        <v>166</v>
      </c>
      <c r="BM649" s="207" t="s">
        <v>760</v>
      </c>
    </row>
    <row r="650" spans="1:65" s="14" customFormat="1" ht="10.199999999999999">
      <c r="B650" s="223"/>
      <c r="C650" s="224"/>
      <c r="D650" s="209" t="s">
        <v>206</v>
      </c>
      <c r="E650" s="225" t="s">
        <v>32</v>
      </c>
      <c r="F650" s="226" t="s">
        <v>761</v>
      </c>
      <c r="G650" s="224"/>
      <c r="H650" s="227">
        <v>1</v>
      </c>
      <c r="I650" s="228"/>
      <c r="J650" s="224"/>
      <c r="K650" s="224"/>
      <c r="L650" s="229"/>
      <c r="M650" s="230"/>
      <c r="N650" s="231"/>
      <c r="O650" s="231"/>
      <c r="P650" s="231"/>
      <c r="Q650" s="231"/>
      <c r="R650" s="231"/>
      <c r="S650" s="231"/>
      <c r="T650" s="232"/>
      <c r="AT650" s="233" t="s">
        <v>206</v>
      </c>
      <c r="AU650" s="233" t="s">
        <v>90</v>
      </c>
      <c r="AV650" s="14" t="s">
        <v>90</v>
      </c>
      <c r="AW650" s="14" t="s">
        <v>38</v>
      </c>
      <c r="AX650" s="14" t="s">
        <v>81</v>
      </c>
      <c r="AY650" s="233" t="s">
        <v>197</v>
      </c>
    </row>
    <row r="651" spans="1:65" s="15" customFormat="1" ht="10.199999999999999">
      <c r="B651" s="234"/>
      <c r="C651" s="235"/>
      <c r="D651" s="209" t="s">
        <v>206</v>
      </c>
      <c r="E651" s="236" t="s">
        <v>32</v>
      </c>
      <c r="F651" s="237" t="s">
        <v>209</v>
      </c>
      <c r="G651" s="235"/>
      <c r="H651" s="238">
        <v>1</v>
      </c>
      <c r="I651" s="239"/>
      <c r="J651" s="235"/>
      <c r="K651" s="235"/>
      <c r="L651" s="240"/>
      <c r="M651" s="241"/>
      <c r="N651" s="242"/>
      <c r="O651" s="242"/>
      <c r="P651" s="242"/>
      <c r="Q651" s="242"/>
      <c r="R651" s="242"/>
      <c r="S651" s="242"/>
      <c r="T651" s="243"/>
      <c r="AT651" s="244" t="s">
        <v>206</v>
      </c>
      <c r="AU651" s="244" t="s">
        <v>90</v>
      </c>
      <c r="AV651" s="15" t="s">
        <v>166</v>
      </c>
      <c r="AW651" s="15" t="s">
        <v>38</v>
      </c>
      <c r="AX651" s="15" t="s">
        <v>40</v>
      </c>
      <c r="AY651" s="244" t="s">
        <v>197</v>
      </c>
    </row>
    <row r="652" spans="1:65" s="2" customFormat="1" ht="16.5" customHeight="1">
      <c r="A652" s="37"/>
      <c r="B652" s="38"/>
      <c r="C652" s="196" t="s">
        <v>762</v>
      </c>
      <c r="D652" s="196" t="s">
        <v>199</v>
      </c>
      <c r="E652" s="197" t="s">
        <v>763</v>
      </c>
      <c r="F652" s="198" t="s">
        <v>764</v>
      </c>
      <c r="G652" s="199" t="s">
        <v>165</v>
      </c>
      <c r="H652" s="200">
        <v>5</v>
      </c>
      <c r="I652" s="201"/>
      <c r="J652" s="202">
        <f>ROUND(I652*H652,2)</f>
        <v>0</v>
      </c>
      <c r="K652" s="198" t="s">
        <v>202</v>
      </c>
      <c r="L652" s="42"/>
      <c r="M652" s="203" t="s">
        <v>32</v>
      </c>
      <c r="N652" s="204" t="s">
        <v>52</v>
      </c>
      <c r="O652" s="67"/>
      <c r="P652" s="205">
        <f>O652*H652</f>
        <v>0</v>
      </c>
      <c r="Q652" s="205">
        <v>0.11241</v>
      </c>
      <c r="R652" s="205">
        <f>Q652*H652</f>
        <v>0.56204999999999994</v>
      </c>
      <c r="S652" s="205">
        <v>0</v>
      </c>
      <c r="T652" s="206">
        <f>S652*H652</f>
        <v>0</v>
      </c>
      <c r="U652" s="37"/>
      <c r="V652" s="37"/>
      <c r="W652" s="37"/>
      <c r="X652" s="37"/>
      <c r="Y652" s="37"/>
      <c r="Z652" s="37"/>
      <c r="AA652" s="37"/>
      <c r="AB652" s="37"/>
      <c r="AC652" s="37"/>
      <c r="AD652" s="37"/>
      <c r="AE652" s="37"/>
      <c r="AR652" s="207" t="s">
        <v>166</v>
      </c>
      <c r="AT652" s="207" t="s">
        <v>199</v>
      </c>
      <c r="AU652" s="207" t="s">
        <v>90</v>
      </c>
      <c r="AY652" s="19" t="s">
        <v>197</v>
      </c>
      <c r="BE652" s="208">
        <f>IF(N652="základní",J652,0)</f>
        <v>0</v>
      </c>
      <c r="BF652" s="208">
        <f>IF(N652="snížená",J652,0)</f>
        <v>0</v>
      </c>
      <c r="BG652" s="208">
        <f>IF(N652="zákl. přenesená",J652,0)</f>
        <v>0</v>
      </c>
      <c r="BH652" s="208">
        <f>IF(N652="sníž. přenesená",J652,0)</f>
        <v>0</v>
      </c>
      <c r="BI652" s="208">
        <f>IF(N652="nulová",J652,0)</f>
        <v>0</v>
      </c>
      <c r="BJ652" s="19" t="s">
        <v>40</v>
      </c>
      <c r="BK652" s="208">
        <f>ROUND(I652*H652,2)</f>
        <v>0</v>
      </c>
      <c r="BL652" s="19" t="s">
        <v>166</v>
      </c>
      <c r="BM652" s="207" t="s">
        <v>765</v>
      </c>
    </row>
    <row r="653" spans="1:65" s="2" customFormat="1" ht="96">
      <c r="A653" s="37"/>
      <c r="B653" s="38"/>
      <c r="C653" s="39"/>
      <c r="D653" s="209" t="s">
        <v>204</v>
      </c>
      <c r="E653" s="39"/>
      <c r="F653" s="210" t="s">
        <v>766</v>
      </c>
      <c r="G653" s="39"/>
      <c r="H653" s="39"/>
      <c r="I653" s="119"/>
      <c r="J653" s="39"/>
      <c r="K653" s="39"/>
      <c r="L653" s="42"/>
      <c r="M653" s="211"/>
      <c r="N653" s="212"/>
      <c r="O653" s="67"/>
      <c r="P653" s="67"/>
      <c r="Q653" s="67"/>
      <c r="R653" s="67"/>
      <c r="S653" s="67"/>
      <c r="T653" s="68"/>
      <c r="U653" s="37"/>
      <c r="V653" s="37"/>
      <c r="W653" s="37"/>
      <c r="X653" s="37"/>
      <c r="Y653" s="37"/>
      <c r="Z653" s="37"/>
      <c r="AA653" s="37"/>
      <c r="AB653" s="37"/>
      <c r="AC653" s="37"/>
      <c r="AD653" s="37"/>
      <c r="AE653" s="37"/>
      <c r="AT653" s="19" t="s">
        <v>204</v>
      </c>
      <c r="AU653" s="19" t="s">
        <v>90</v>
      </c>
    </row>
    <row r="654" spans="1:65" s="13" customFormat="1" ht="10.199999999999999">
      <c r="B654" s="213"/>
      <c r="C654" s="214"/>
      <c r="D654" s="209" t="s">
        <v>206</v>
      </c>
      <c r="E654" s="215" t="s">
        <v>32</v>
      </c>
      <c r="F654" s="216" t="s">
        <v>736</v>
      </c>
      <c r="G654" s="214"/>
      <c r="H654" s="215" t="s">
        <v>32</v>
      </c>
      <c r="I654" s="217"/>
      <c r="J654" s="214"/>
      <c r="K654" s="214"/>
      <c r="L654" s="218"/>
      <c r="M654" s="219"/>
      <c r="N654" s="220"/>
      <c r="O654" s="220"/>
      <c r="P654" s="220"/>
      <c r="Q654" s="220"/>
      <c r="R654" s="220"/>
      <c r="S654" s="220"/>
      <c r="T654" s="221"/>
      <c r="AT654" s="222" t="s">
        <v>206</v>
      </c>
      <c r="AU654" s="222" t="s">
        <v>90</v>
      </c>
      <c r="AV654" s="13" t="s">
        <v>40</v>
      </c>
      <c r="AW654" s="13" t="s">
        <v>38</v>
      </c>
      <c r="AX654" s="13" t="s">
        <v>81</v>
      </c>
      <c r="AY654" s="222" t="s">
        <v>197</v>
      </c>
    </row>
    <row r="655" spans="1:65" s="13" customFormat="1" ht="10.199999999999999">
      <c r="B655" s="213"/>
      <c r="C655" s="214"/>
      <c r="D655" s="209" t="s">
        <v>206</v>
      </c>
      <c r="E655" s="215" t="s">
        <v>32</v>
      </c>
      <c r="F655" s="216" t="s">
        <v>737</v>
      </c>
      <c r="G655" s="214"/>
      <c r="H655" s="215" t="s">
        <v>32</v>
      </c>
      <c r="I655" s="217"/>
      <c r="J655" s="214"/>
      <c r="K655" s="214"/>
      <c r="L655" s="218"/>
      <c r="M655" s="219"/>
      <c r="N655" s="220"/>
      <c r="O655" s="220"/>
      <c r="P655" s="220"/>
      <c r="Q655" s="220"/>
      <c r="R655" s="220"/>
      <c r="S655" s="220"/>
      <c r="T655" s="221"/>
      <c r="AT655" s="222" t="s">
        <v>206</v>
      </c>
      <c r="AU655" s="222" t="s">
        <v>90</v>
      </c>
      <c r="AV655" s="13" t="s">
        <v>40</v>
      </c>
      <c r="AW655" s="13" t="s">
        <v>38</v>
      </c>
      <c r="AX655" s="13" t="s">
        <v>81</v>
      </c>
      <c r="AY655" s="222" t="s">
        <v>197</v>
      </c>
    </row>
    <row r="656" spans="1:65" s="14" customFormat="1" ht="10.199999999999999">
      <c r="B656" s="223"/>
      <c r="C656" s="224"/>
      <c r="D656" s="209" t="s">
        <v>206</v>
      </c>
      <c r="E656" s="225" t="s">
        <v>32</v>
      </c>
      <c r="F656" s="226" t="s">
        <v>739</v>
      </c>
      <c r="G656" s="224"/>
      <c r="H656" s="227">
        <v>5</v>
      </c>
      <c r="I656" s="228"/>
      <c r="J656" s="224"/>
      <c r="K656" s="224"/>
      <c r="L656" s="229"/>
      <c r="M656" s="230"/>
      <c r="N656" s="231"/>
      <c r="O656" s="231"/>
      <c r="P656" s="231"/>
      <c r="Q656" s="231"/>
      <c r="R656" s="231"/>
      <c r="S656" s="231"/>
      <c r="T656" s="232"/>
      <c r="AT656" s="233" t="s">
        <v>206</v>
      </c>
      <c r="AU656" s="233" t="s">
        <v>90</v>
      </c>
      <c r="AV656" s="14" t="s">
        <v>90</v>
      </c>
      <c r="AW656" s="14" t="s">
        <v>38</v>
      </c>
      <c r="AX656" s="14" t="s">
        <v>81</v>
      </c>
      <c r="AY656" s="233" t="s">
        <v>197</v>
      </c>
    </row>
    <row r="657" spans="1:65" s="15" customFormat="1" ht="10.199999999999999">
      <c r="B657" s="234"/>
      <c r="C657" s="235"/>
      <c r="D657" s="209" t="s">
        <v>206</v>
      </c>
      <c r="E657" s="236" t="s">
        <v>32</v>
      </c>
      <c r="F657" s="237" t="s">
        <v>209</v>
      </c>
      <c r="G657" s="235"/>
      <c r="H657" s="238">
        <v>5</v>
      </c>
      <c r="I657" s="239"/>
      <c r="J657" s="235"/>
      <c r="K657" s="235"/>
      <c r="L657" s="240"/>
      <c r="M657" s="241"/>
      <c r="N657" s="242"/>
      <c r="O657" s="242"/>
      <c r="P657" s="242"/>
      <c r="Q657" s="242"/>
      <c r="R657" s="242"/>
      <c r="S657" s="242"/>
      <c r="T657" s="243"/>
      <c r="AT657" s="244" t="s">
        <v>206</v>
      </c>
      <c r="AU657" s="244" t="s">
        <v>90</v>
      </c>
      <c r="AV657" s="15" t="s">
        <v>166</v>
      </c>
      <c r="AW657" s="15" t="s">
        <v>38</v>
      </c>
      <c r="AX657" s="15" t="s">
        <v>40</v>
      </c>
      <c r="AY657" s="244" t="s">
        <v>197</v>
      </c>
    </row>
    <row r="658" spans="1:65" s="2" customFormat="1" ht="16.5" customHeight="1">
      <c r="A658" s="37"/>
      <c r="B658" s="38"/>
      <c r="C658" s="256" t="s">
        <v>767</v>
      </c>
      <c r="D658" s="256" t="s">
        <v>336</v>
      </c>
      <c r="E658" s="257" t="s">
        <v>768</v>
      </c>
      <c r="F658" s="258" t="s">
        <v>769</v>
      </c>
      <c r="G658" s="259" t="s">
        <v>165</v>
      </c>
      <c r="H658" s="260">
        <v>5</v>
      </c>
      <c r="I658" s="261"/>
      <c r="J658" s="262">
        <f>ROUND(I658*H658,2)</f>
        <v>0</v>
      </c>
      <c r="K658" s="258" t="s">
        <v>202</v>
      </c>
      <c r="L658" s="263"/>
      <c r="M658" s="264" t="s">
        <v>32</v>
      </c>
      <c r="N658" s="265" t="s">
        <v>52</v>
      </c>
      <c r="O658" s="67"/>
      <c r="P658" s="205">
        <f>O658*H658</f>
        <v>0</v>
      </c>
      <c r="Q658" s="205">
        <v>6.4999999999999997E-3</v>
      </c>
      <c r="R658" s="205">
        <f>Q658*H658</f>
        <v>3.2500000000000001E-2</v>
      </c>
      <c r="S658" s="205">
        <v>0</v>
      </c>
      <c r="T658" s="206">
        <f>S658*H658</f>
        <v>0</v>
      </c>
      <c r="U658" s="37"/>
      <c r="V658" s="37"/>
      <c r="W658" s="37"/>
      <c r="X658" s="37"/>
      <c r="Y658" s="37"/>
      <c r="Z658" s="37"/>
      <c r="AA658" s="37"/>
      <c r="AB658" s="37"/>
      <c r="AC658" s="37"/>
      <c r="AD658" s="37"/>
      <c r="AE658" s="37"/>
      <c r="AR658" s="207" t="s">
        <v>240</v>
      </c>
      <c r="AT658" s="207" t="s">
        <v>336</v>
      </c>
      <c r="AU658" s="207" t="s">
        <v>90</v>
      </c>
      <c r="AY658" s="19" t="s">
        <v>197</v>
      </c>
      <c r="BE658" s="208">
        <f>IF(N658="základní",J658,0)</f>
        <v>0</v>
      </c>
      <c r="BF658" s="208">
        <f>IF(N658="snížená",J658,0)</f>
        <v>0</v>
      </c>
      <c r="BG658" s="208">
        <f>IF(N658="zákl. přenesená",J658,0)</f>
        <v>0</v>
      </c>
      <c r="BH658" s="208">
        <f>IF(N658="sníž. přenesená",J658,0)</f>
        <v>0</v>
      </c>
      <c r="BI658" s="208">
        <f>IF(N658="nulová",J658,0)</f>
        <v>0</v>
      </c>
      <c r="BJ658" s="19" t="s">
        <v>40</v>
      </c>
      <c r="BK658" s="208">
        <f>ROUND(I658*H658,2)</f>
        <v>0</v>
      </c>
      <c r="BL658" s="19" t="s">
        <v>166</v>
      </c>
      <c r="BM658" s="207" t="s">
        <v>770</v>
      </c>
    </row>
    <row r="659" spans="1:65" s="2" customFormat="1" ht="16.5" customHeight="1">
      <c r="A659" s="37"/>
      <c r="B659" s="38"/>
      <c r="C659" s="196" t="s">
        <v>771</v>
      </c>
      <c r="D659" s="196" t="s">
        <v>199</v>
      </c>
      <c r="E659" s="197" t="s">
        <v>772</v>
      </c>
      <c r="F659" s="198" t="s">
        <v>773</v>
      </c>
      <c r="G659" s="199" t="s">
        <v>112</v>
      </c>
      <c r="H659" s="200">
        <v>32.700000000000003</v>
      </c>
      <c r="I659" s="201"/>
      <c r="J659" s="202">
        <f>ROUND(I659*H659,2)</f>
        <v>0</v>
      </c>
      <c r="K659" s="198" t="s">
        <v>202</v>
      </c>
      <c r="L659" s="42"/>
      <c r="M659" s="203" t="s">
        <v>32</v>
      </c>
      <c r="N659" s="204" t="s">
        <v>52</v>
      </c>
      <c r="O659" s="67"/>
      <c r="P659" s="205">
        <f>O659*H659</f>
        <v>0</v>
      </c>
      <c r="Q659" s="205">
        <v>2.0000000000000001E-4</v>
      </c>
      <c r="R659" s="205">
        <f>Q659*H659</f>
        <v>6.5400000000000007E-3</v>
      </c>
      <c r="S659" s="205">
        <v>0</v>
      </c>
      <c r="T659" s="206">
        <f>S659*H659</f>
        <v>0</v>
      </c>
      <c r="U659" s="37"/>
      <c r="V659" s="37"/>
      <c r="W659" s="37"/>
      <c r="X659" s="37"/>
      <c r="Y659" s="37"/>
      <c r="Z659" s="37"/>
      <c r="AA659" s="37"/>
      <c r="AB659" s="37"/>
      <c r="AC659" s="37"/>
      <c r="AD659" s="37"/>
      <c r="AE659" s="37"/>
      <c r="AR659" s="207" t="s">
        <v>166</v>
      </c>
      <c r="AT659" s="207" t="s">
        <v>199</v>
      </c>
      <c r="AU659" s="207" t="s">
        <v>90</v>
      </c>
      <c r="AY659" s="19" t="s">
        <v>197</v>
      </c>
      <c r="BE659" s="208">
        <f>IF(N659="základní",J659,0)</f>
        <v>0</v>
      </c>
      <c r="BF659" s="208">
        <f>IF(N659="snížená",J659,0)</f>
        <v>0</v>
      </c>
      <c r="BG659" s="208">
        <f>IF(N659="zákl. přenesená",J659,0)</f>
        <v>0</v>
      </c>
      <c r="BH659" s="208">
        <f>IF(N659="sníž. přenesená",J659,0)</f>
        <v>0</v>
      </c>
      <c r="BI659" s="208">
        <f>IF(N659="nulová",J659,0)</f>
        <v>0</v>
      </c>
      <c r="BJ659" s="19" t="s">
        <v>40</v>
      </c>
      <c r="BK659" s="208">
        <f>ROUND(I659*H659,2)</f>
        <v>0</v>
      </c>
      <c r="BL659" s="19" t="s">
        <v>166</v>
      </c>
      <c r="BM659" s="207" t="s">
        <v>774</v>
      </c>
    </row>
    <row r="660" spans="1:65" s="2" customFormat="1" ht="105.6">
      <c r="A660" s="37"/>
      <c r="B660" s="38"/>
      <c r="C660" s="39"/>
      <c r="D660" s="209" t="s">
        <v>204</v>
      </c>
      <c r="E660" s="39"/>
      <c r="F660" s="210" t="s">
        <v>775</v>
      </c>
      <c r="G660" s="39"/>
      <c r="H660" s="39"/>
      <c r="I660" s="119"/>
      <c r="J660" s="39"/>
      <c r="K660" s="39"/>
      <c r="L660" s="42"/>
      <c r="M660" s="211"/>
      <c r="N660" s="212"/>
      <c r="O660" s="67"/>
      <c r="P660" s="67"/>
      <c r="Q660" s="67"/>
      <c r="R660" s="67"/>
      <c r="S660" s="67"/>
      <c r="T660" s="68"/>
      <c r="U660" s="37"/>
      <c r="V660" s="37"/>
      <c r="W660" s="37"/>
      <c r="X660" s="37"/>
      <c r="Y660" s="37"/>
      <c r="Z660" s="37"/>
      <c r="AA660" s="37"/>
      <c r="AB660" s="37"/>
      <c r="AC660" s="37"/>
      <c r="AD660" s="37"/>
      <c r="AE660" s="37"/>
      <c r="AT660" s="19" t="s">
        <v>204</v>
      </c>
      <c r="AU660" s="19" t="s">
        <v>90</v>
      </c>
    </row>
    <row r="661" spans="1:65" s="13" customFormat="1" ht="10.199999999999999">
      <c r="B661" s="213"/>
      <c r="C661" s="214"/>
      <c r="D661" s="209" t="s">
        <v>206</v>
      </c>
      <c r="E661" s="215" t="s">
        <v>32</v>
      </c>
      <c r="F661" s="216" t="s">
        <v>736</v>
      </c>
      <c r="G661" s="214"/>
      <c r="H661" s="215" t="s">
        <v>32</v>
      </c>
      <c r="I661" s="217"/>
      <c r="J661" s="214"/>
      <c r="K661" s="214"/>
      <c r="L661" s="218"/>
      <c r="M661" s="219"/>
      <c r="N661" s="220"/>
      <c r="O661" s="220"/>
      <c r="P661" s="220"/>
      <c r="Q661" s="220"/>
      <c r="R661" s="220"/>
      <c r="S661" s="220"/>
      <c r="T661" s="221"/>
      <c r="AT661" s="222" t="s">
        <v>206</v>
      </c>
      <c r="AU661" s="222" t="s">
        <v>90</v>
      </c>
      <c r="AV661" s="13" t="s">
        <v>40</v>
      </c>
      <c r="AW661" s="13" t="s">
        <v>38</v>
      </c>
      <c r="AX661" s="13" t="s">
        <v>81</v>
      </c>
      <c r="AY661" s="222" t="s">
        <v>197</v>
      </c>
    </row>
    <row r="662" spans="1:65" s="13" customFormat="1" ht="10.199999999999999">
      <c r="B662" s="213"/>
      <c r="C662" s="214"/>
      <c r="D662" s="209" t="s">
        <v>206</v>
      </c>
      <c r="E662" s="215" t="s">
        <v>32</v>
      </c>
      <c r="F662" s="216" t="s">
        <v>737</v>
      </c>
      <c r="G662" s="214"/>
      <c r="H662" s="215" t="s">
        <v>32</v>
      </c>
      <c r="I662" s="217"/>
      <c r="J662" s="214"/>
      <c r="K662" s="214"/>
      <c r="L662" s="218"/>
      <c r="M662" s="219"/>
      <c r="N662" s="220"/>
      <c r="O662" s="220"/>
      <c r="P662" s="220"/>
      <c r="Q662" s="220"/>
      <c r="R662" s="220"/>
      <c r="S662" s="220"/>
      <c r="T662" s="221"/>
      <c r="AT662" s="222" t="s">
        <v>206</v>
      </c>
      <c r="AU662" s="222" t="s">
        <v>90</v>
      </c>
      <c r="AV662" s="13" t="s">
        <v>40</v>
      </c>
      <c r="AW662" s="13" t="s">
        <v>38</v>
      </c>
      <c r="AX662" s="13" t="s">
        <v>81</v>
      </c>
      <c r="AY662" s="222" t="s">
        <v>197</v>
      </c>
    </row>
    <row r="663" spans="1:65" s="14" customFormat="1" ht="10.199999999999999">
      <c r="B663" s="223"/>
      <c r="C663" s="224"/>
      <c r="D663" s="209" t="s">
        <v>206</v>
      </c>
      <c r="E663" s="225" t="s">
        <v>32</v>
      </c>
      <c r="F663" s="226" t="s">
        <v>776</v>
      </c>
      <c r="G663" s="224"/>
      <c r="H663" s="227">
        <v>32.700000000000003</v>
      </c>
      <c r="I663" s="228"/>
      <c r="J663" s="224"/>
      <c r="K663" s="224"/>
      <c r="L663" s="229"/>
      <c r="M663" s="230"/>
      <c r="N663" s="231"/>
      <c r="O663" s="231"/>
      <c r="P663" s="231"/>
      <c r="Q663" s="231"/>
      <c r="R663" s="231"/>
      <c r="S663" s="231"/>
      <c r="T663" s="232"/>
      <c r="AT663" s="233" t="s">
        <v>206</v>
      </c>
      <c r="AU663" s="233" t="s">
        <v>90</v>
      </c>
      <c r="AV663" s="14" t="s">
        <v>90</v>
      </c>
      <c r="AW663" s="14" t="s">
        <v>38</v>
      </c>
      <c r="AX663" s="14" t="s">
        <v>81</v>
      </c>
      <c r="AY663" s="233" t="s">
        <v>197</v>
      </c>
    </row>
    <row r="664" spans="1:65" s="15" customFormat="1" ht="10.199999999999999">
      <c r="B664" s="234"/>
      <c r="C664" s="235"/>
      <c r="D664" s="209" t="s">
        <v>206</v>
      </c>
      <c r="E664" s="236" t="s">
        <v>32</v>
      </c>
      <c r="F664" s="237" t="s">
        <v>209</v>
      </c>
      <c r="G664" s="235"/>
      <c r="H664" s="238">
        <v>32.700000000000003</v>
      </c>
      <c r="I664" s="239"/>
      <c r="J664" s="235"/>
      <c r="K664" s="235"/>
      <c r="L664" s="240"/>
      <c r="M664" s="241"/>
      <c r="N664" s="242"/>
      <c r="O664" s="242"/>
      <c r="P664" s="242"/>
      <c r="Q664" s="242"/>
      <c r="R664" s="242"/>
      <c r="S664" s="242"/>
      <c r="T664" s="243"/>
      <c r="AT664" s="244" t="s">
        <v>206</v>
      </c>
      <c r="AU664" s="244" t="s">
        <v>90</v>
      </c>
      <c r="AV664" s="15" t="s">
        <v>166</v>
      </c>
      <c r="AW664" s="15" t="s">
        <v>38</v>
      </c>
      <c r="AX664" s="15" t="s">
        <v>40</v>
      </c>
      <c r="AY664" s="244" t="s">
        <v>197</v>
      </c>
    </row>
    <row r="665" spans="1:65" s="2" customFormat="1" ht="16.5" customHeight="1">
      <c r="A665" s="37"/>
      <c r="B665" s="38"/>
      <c r="C665" s="196" t="s">
        <v>777</v>
      </c>
      <c r="D665" s="196" t="s">
        <v>199</v>
      </c>
      <c r="E665" s="197" t="s">
        <v>778</v>
      </c>
      <c r="F665" s="198" t="s">
        <v>779</v>
      </c>
      <c r="G665" s="199" t="s">
        <v>112</v>
      </c>
      <c r="H665" s="200">
        <v>30</v>
      </c>
      <c r="I665" s="201"/>
      <c r="J665" s="202">
        <f>ROUND(I665*H665,2)</f>
        <v>0</v>
      </c>
      <c r="K665" s="198" t="s">
        <v>202</v>
      </c>
      <c r="L665" s="42"/>
      <c r="M665" s="203" t="s">
        <v>32</v>
      </c>
      <c r="N665" s="204" t="s">
        <v>52</v>
      </c>
      <c r="O665" s="67"/>
      <c r="P665" s="205">
        <f>O665*H665</f>
        <v>0</v>
      </c>
      <c r="Q665" s="205">
        <v>2.0000000000000001E-4</v>
      </c>
      <c r="R665" s="205">
        <f>Q665*H665</f>
        <v>6.0000000000000001E-3</v>
      </c>
      <c r="S665" s="205">
        <v>0</v>
      </c>
      <c r="T665" s="206">
        <f>S665*H665</f>
        <v>0</v>
      </c>
      <c r="U665" s="37"/>
      <c r="V665" s="37"/>
      <c r="W665" s="37"/>
      <c r="X665" s="37"/>
      <c r="Y665" s="37"/>
      <c r="Z665" s="37"/>
      <c r="AA665" s="37"/>
      <c r="AB665" s="37"/>
      <c r="AC665" s="37"/>
      <c r="AD665" s="37"/>
      <c r="AE665" s="37"/>
      <c r="AR665" s="207" t="s">
        <v>166</v>
      </c>
      <c r="AT665" s="207" t="s">
        <v>199</v>
      </c>
      <c r="AU665" s="207" t="s">
        <v>90</v>
      </c>
      <c r="AY665" s="19" t="s">
        <v>197</v>
      </c>
      <c r="BE665" s="208">
        <f>IF(N665="základní",J665,0)</f>
        <v>0</v>
      </c>
      <c r="BF665" s="208">
        <f>IF(N665="snížená",J665,0)</f>
        <v>0</v>
      </c>
      <c r="BG665" s="208">
        <f>IF(N665="zákl. přenesená",J665,0)</f>
        <v>0</v>
      </c>
      <c r="BH665" s="208">
        <f>IF(N665="sníž. přenesená",J665,0)</f>
        <v>0</v>
      </c>
      <c r="BI665" s="208">
        <f>IF(N665="nulová",J665,0)</f>
        <v>0</v>
      </c>
      <c r="BJ665" s="19" t="s">
        <v>40</v>
      </c>
      <c r="BK665" s="208">
        <f>ROUND(I665*H665,2)</f>
        <v>0</v>
      </c>
      <c r="BL665" s="19" t="s">
        <v>166</v>
      </c>
      <c r="BM665" s="207" t="s">
        <v>780</v>
      </c>
    </row>
    <row r="666" spans="1:65" s="2" customFormat="1" ht="105.6">
      <c r="A666" s="37"/>
      <c r="B666" s="38"/>
      <c r="C666" s="39"/>
      <c r="D666" s="209" t="s">
        <v>204</v>
      </c>
      <c r="E666" s="39"/>
      <c r="F666" s="210" t="s">
        <v>775</v>
      </c>
      <c r="G666" s="39"/>
      <c r="H666" s="39"/>
      <c r="I666" s="119"/>
      <c r="J666" s="39"/>
      <c r="K666" s="39"/>
      <c r="L666" s="42"/>
      <c r="M666" s="211"/>
      <c r="N666" s="212"/>
      <c r="O666" s="67"/>
      <c r="P666" s="67"/>
      <c r="Q666" s="67"/>
      <c r="R666" s="67"/>
      <c r="S666" s="67"/>
      <c r="T666" s="68"/>
      <c r="U666" s="37"/>
      <c r="V666" s="37"/>
      <c r="W666" s="37"/>
      <c r="X666" s="37"/>
      <c r="Y666" s="37"/>
      <c r="Z666" s="37"/>
      <c r="AA666" s="37"/>
      <c r="AB666" s="37"/>
      <c r="AC666" s="37"/>
      <c r="AD666" s="37"/>
      <c r="AE666" s="37"/>
      <c r="AT666" s="19" t="s">
        <v>204</v>
      </c>
      <c r="AU666" s="19" t="s">
        <v>90</v>
      </c>
    </row>
    <row r="667" spans="1:65" s="13" customFormat="1" ht="10.199999999999999">
      <c r="B667" s="213"/>
      <c r="C667" s="214"/>
      <c r="D667" s="209" t="s">
        <v>206</v>
      </c>
      <c r="E667" s="215" t="s">
        <v>32</v>
      </c>
      <c r="F667" s="216" t="s">
        <v>736</v>
      </c>
      <c r="G667" s="214"/>
      <c r="H667" s="215" t="s">
        <v>32</v>
      </c>
      <c r="I667" s="217"/>
      <c r="J667" s="214"/>
      <c r="K667" s="214"/>
      <c r="L667" s="218"/>
      <c r="M667" s="219"/>
      <c r="N667" s="220"/>
      <c r="O667" s="220"/>
      <c r="P667" s="220"/>
      <c r="Q667" s="220"/>
      <c r="R667" s="220"/>
      <c r="S667" s="220"/>
      <c r="T667" s="221"/>
      <c r="AT667" s="222" t="s">
        <v>206</v>
      </c>
      <c r="AU667" s="222" t="s">
        <v>90</v>
      </c>
      <c r="AV667" s="13" t="s">
        <v>40</v>
      </c>
      <c r="AW667" s="13" t="s">
        <v>38</v>
      </c>
      <c r="AX667" s="13" t="s">
        <v>81</v>
      </c>
      <c r="AY667" s="222" t="s">
        <v>197</v>
      </c>
    </row>
    <row r="668" spans="1:65" s="13" customFormat="1" ht="10.199999999999999">
      <c r="B668" s="213"/>
      <c r="C668" s="214"/>
      <c r="D668" s="209" t="s">
        <v>206</v>
      </c>
      <c r="E668" s="215" t="s">
        <v>32</v>
      </c>
      <c r="F668" s="216" t="s">
        <v>737</v>
      </c>
      <c r="G668" s="214"/>
      <c r="H668" s="215" t="s">
        <v>32</v>
      </c>
      <c r="I668" s="217"/>
      <c r="J668" s="214"/>
      <c r="K668" s="214"/>
      <c r="L668" s="218"/>
      <c r="M668" s="219"/>
      <c r="N668" s="220"/>
      <c r="O668" s="220"/>
      <c r="P668" s="220"/>
      <c r="Q668" s="220"/>
      <c r="R668" s="220"/>
      <c r="S668" s="220"/>
      <c r="T668" s="221"/>
      <c r="AT668" s="222" t="s">
        <v>206</v>
      </c>
      <c r="AU668" s="222" t="s">
        <v>90</v>
      </c>
      <c r="AV668" s="13" t="s">
        <v>40</v>
      </c>
      <c r="AW668" s="13" t="s">
        <v>38</v>
      </c>
      <c r="AX668" s="13" t="s">
        <v>81</v>
      </c>
      <c r="AY668" s="222" t="s">
        <v>197</v>
      </c>
    </row>
    <row r="669" spans="1:65" s="14" customFormat="1" ht="10.199999999999999">
      <c r="B669" s="223"/>
      <c r="C669" s="224"/>
      <c r="D669" s="209" t="s">
        <v>206</v>
      </c>
      <c r="E669" s="225" t="s">
        <v>32</v>
      </c>
      <c r="F669" s="226" t="s">
        <v>781</v>
      </c>
      <c r="G669" s="224"/>
      <c r="H669" s="227">
        <v>30</v>
      </c>
      <c r="I669" s="228"/>
      <c r="J669" s="224"/>
      <c r="K669" s="224"/>
      <c r="L669" s="229"/>
      <c r="M669" s="230"/>
      <c r="N669" s="231"/>
      <c r="O669" s="231"/>
      <c r="P669" s="231"/>
      <c r="Q669" s="231"/>
      <c r="R669" s="231"/>
      <c r="S669" s="231"/>
      <c r="T669" s="232"/>
      <c r="AT669" s="233" t="s">
        <v>206</v>
      </c>
      <c r="AU669" s="233" t="s">
        <v>90</v>
      </c>
      <c r="AV669" s="14" t="s">
        <v>90</v>
      </c>
      <c r="AW669" s="14" t="s">
        <v>38</v>
      </c>
      <c r="AX669" s="14" t="s">
        <v>81</v>
      </c>
      <c r="AY669" s="233" t="s">
        <v>197</v>
      </c>
    </row>
    <row r="670" spans="1:65" s="15" customFormat="1" ht="10.199999999999999">
      <c r="B670" s="234"/>
      <c r="C670" s="235"/>
      <c r="D670" s="209" t="s">
        <v>206</v>
      </c>
      <c r="E670" s="236" t="s">
        <v>32</v>
      </c>
      <c r="F670" s="237" t="s">
        <v>209</v>
      </c>
      <c r="G670" s="235"/>
      <c r="H670" s="238">
        <v>30</v>
      </c>
      <c r="I670" s="239"/>
      <c r="J670" s="235"/>
      <c r="K670" s="235"/>
      <c r="L670" s="240"/>
      <c r="M670" s="241"/>
      <c r="N670" s="242"/>
      <c r="O670" s="242"/>
      <c r="P670" s="242"/>
      <c r="Q670" s="242"/>
      <c r="R670" s="242"/>
      <c r="S670" s="242"/>
      <c r="T670" s="243"/>
      <c r="AT670" s="244" t="s">
        <v>206</v>
      </c>
      <c r="AU670" s="244" t="s">
        <v>90</v>
      </c>
      <c r="AV670" s="15" t="s">
        <v>166</v>
      </c>
      <c r="AW670" s="15" t="s">
        <v>38</v>
      </c>
      <c r="AX670" s="15" t="s">
        <v>40</v>
      </c>
      <c r="AY670" s="244" t="s">
        <v>197</v>
      </c>
    </row>
    <row r="671" spans="1:65" s="2" customFormat="1" ht="16.5" customHeight="1">
      <c r="A671" s="37"/>
      <c r="B671" s="38"/>
      <c r="C671" s="196" t="s">
        <v>782</v>
      </c>
      <c r="D671" s="196" t="s">
        <v>199</v>
      </c>
      <c r="E671" s="197" t="s">
        <v>783</v>
      </c>
      <c r="F671" s="198" t="s">
        <v>784</v>
      </c>
      <c r="G671" s="199" t="s">
        <v>127</v>
      </c>
      <c r="H671" s="200">
        <v>4.1500000000000004</v>
      </c>
      <c r="I671" s="201"/>
      <c r="J671" s="202">
        <f>ROUND(I671*H671,2)</f>
        <v>0</v>
      </c>
      <c r="K671" s="198" t="s">
        <v>202</v>
      </c>
      <c r="L671" s="42"/>
      <c r="M671" s="203" t="s">
        <v>32</v>
      </c>
      <c r="N671" s="204" t="s">
        <v>52</v>
      </c>
      <c r="O671" s="67"/>
      <c r="P671" s="205">
        <f>O671*H671</f>
        <v>0</v>
      </c>
      <c r="Q671" s="205">
        <v>1.6000000000000001E-3</v>
      </c>
      <c r="R671" s="205">
        <f>Q671*H671</f>
        <v>6.6400000000000009E-3</v>
      </c>
      <c r="S671" s="205">
        <v>0</v>
      </c>
      <c r="T671" s="206">
        <f>S671*H671</f>
        <v>0</v>
      </c>
      <c r="U671" s="37"/>
      <c r="V671" s="37"/>
      <c r="W671" s="37"/>
      <c r="X671" s="37"/>
      <c r="Y671" s="37"/>
      <c r="Z671" s="37"/>
      <c r="AA671" s="37"/>
      <c r="AB671" s="37"/>
      <c r="AC671" s="37"/>
      <c r="AD671" s="37"/>
      <c r="AE671" s="37"/>
      <c r="AR671" s="207" t="s">
        <v>166</v>
      </c>
      <c r="AT671" s="207" t="s">
        <v>199</v>
      </c>
      <c r="AU671" s="207" t="s">
        <v>90</v>
      </c>
      <c r="AY671" s="19" t="s">
        <v>197</v>
      </c>
      <c r="BE671" s="208">
        <f>IF(N671="základní",J671,0)</f>
        <v>0</v>
      </c>
      <c r="BF671" s="208">
        <f>IF(N671="snížená",J671,0)</f>
        <v>0</v>
      </c>
      <c r="BG671" s="208">
        <f>IF(N671="zákl. přenesená",J671,0)</f>
        <v>0</v>
      </c>
      <c r="BH671" s="208">
        <f>IF(N671="sníž. přenesená",J671,0)</f>
        <v>0</v>
      </c>
      <c r="BI671" s="208">
        <f>IF(N671="nulová",J671,0)</f>
        <v>0</v>
      </c>
      <c r="BJ671" s="19" t="s">
        <v>40</v>
      </c>
      <c r="BK671" s="208">
        <f>ROUND(I671*H671,2)</f>
        <v>0</v>
      </c>
      <c r="BL671" s="19" t="s">
        <v>166</v>
      </c>
      <c r="BM671" s="207" t="s">
        <v>785</v>
      </c>
    </row>
    <row r="672" spans="1:65" s="2" customFormat="1" ht="105.6">
      <c r="A672" s="37"/>
      <c r="B672" s="38"/>
      <c r="C672" s="39"/>
      <c r="D672" s="209" t="s">
        <v>204</v>
      </c>
      <c r="E672" s="39"/>
      <c r="F672" s="210" t="s">
        <v>775</v>
      </c>
      <c r="G672" s="39"/>
      <c r="H672" s="39"/>
      <c r="I672" s="119"/>
      <c r="J672" s="39"/>
      <c r="K672" s="39"/>
      <c r="L672" s="42"/>
      <c r="M672" s="211"/>
      <c r="N672" s="212"/>
      <c r="O672" s="67"/>
      <c r="P672" s="67"/>
      <c r="Q672" s="67"/>
      <c r="R672" s="67"/>
      <c r="S672" s="67"/>
      <c r="T672" s="68"/>
      <c r="U672" s="37"/>
      <c r="V672" s="37"/>
      <c r="W672" s="37"/>
      <c r="X672" s="37"/>
      <c r="Y672" s="37"/>
      <c r="Z672" s="37"/>
      <c r="AA672" s="37"/>
      <c r="AB672" s="37"/>
      <c r="AC672" s="37"/>
      <c r="AD672" s="37"/>
      <c r="AE672" s="37"/>
      <c r="AT672" s="19" t="s">
        <v>204</v>
      </c>
      <c r="AU672" s="19" t="s">
        <v>90</v>
      </c>
    </row>
    <row r="673" spans="1:65" s="13" customFormat="1" ht="10.199999999999999">
      <c r="B673" s="213"/>
      <c r="C673" s="214"/>
      <c r="D673" s="209" t="s">
        <v>206</v>
      </c>
      <c r="E673" s="215" t="s">
        <v>32</v>
      </c>
      <c r="F673" s="216" t="s">
        <v>736</v>
      </c>
      <c r="G673" s="214"/>
      <c r="H673" s="215" t="s">
        <v>32</v>
      </c>
      <c r="I673" s="217"/>
      <c r="J673" s="214"/>
      <c r="K673" s="214"/>
      <c r="L673" s="218"/>
      <c r="M673" s="219"/>
      <c r="N673" s="220"/>
      <c r="O673" s="220"/>
      <c r="P673" s="220"/>
      <c r="Q673" s="220"/>
      <c r="R673" s="220"/>
      <c r="S673" s="220"/>
      <c r="T673" s="221"/>
      <c r="AT673" s="222" t="s">
        <v>206</v>
      </c>
      <c r="AU673" s="222" t="s">
        <v>90</v>
      </c>
      <c r="AV673" s="13" t="s">
        <v>40</v>
      </c>
      <c r="AW673" s="13" t="s">
        <v>38</v>
      </c>
      <c r="AX673" s="13" t="s">
        <v>81</v>
      </c>
      <c r="AY673" s="222" t="s">
        <v>197</v>
      </c>
    </row>
    <row r="674" spans="1:65" s="13" customFormat="1" ht="10.199999999999999">
      <c r="B674" s="213"/>
      <c r="C674" s="214"/>
      <c r="D674" s="209" t="s">
        <v>206</v>
      </c>
      <c r="E674" s="215" t="s">
        <v>32</v>
      </c>
      <c r="F674" s="216" t="s">
        <v>737</v>
      </c>
      <c r="G674" s="214"/>
      <c r="H674" s="215" t="s">
        <v>32</v>
      </c>
      <c r="I674" s="217"/>
      <c r="J674" s="214"/>
      <c r="K674" s="214"/>
      <c r="L674" s="218"/>
      <c r="M674" s="219"/>
      <c r="N674" s="220"/>
      <c r="O674" s="220"/>
      <c r="P674" s="220"/>
      <c r="Q674" s="220"/>
      <c r="R674" s="220"/>
      <c r="S674" s="220"/>
      <c r="T674" s="221"/>
      <c r="AT674" s="222" t="s">
        <v>206</v>
      </c>
      <c r="AU674" s="222" t="s">
        <v>90</v>
      </c>
      <c r="AV674" s="13" t="s">
        <v>40</v>
      </c>
      <c r="AW674" s="13" t="s">
        <v>38</v>
      </c>
      <c r="AX674" s="13" t="s">
        <v>81</v>
      </c>
      <c r="AY674" s="222" t="s">
        <v>197</v>
      </c>
    </row>
    <row r="675" spans="1:65" s="14" customFormat="1" ht="10.199999999999999">
      <c r="B675" s="223"/>
      <c r="C675" s="224"/>
      <c r="D675" s="209" t="s">
        <v>206</v>
      </c>
      <c r="E675" s="225" t="s">
        <v>32</v>
      </c>
      <c r="F675" s="226" t="s">
        <v>786</v>
      </c>
      <c r="G675" s="224"/>
      <c r="H675" s="227">
        <v>4.1500000000000004</v>
      </c>
      <c r="I675" s="228"/>
      <c r="J675" s="224"/>
      <c r="K675" s="224"/>
      <c r="L675" s="229"/>
      <c r="M675" s="230"/>
      <c r="N675" s="231"/>
      <c r="O675" s="231"/>
      <c r="P675" s="231"/>
      <c r="Q675" s="231"/>
      <c r="R675" s="231"/>
      <c r="S675" s="231"/>
      <c r="T675" s="232"/>
      <c r="AT675" s="233" t="s">
        <v>206</v>
      </c>
      <c r="AU675" s="233" t="s">
        <v>90</v>
      </c>
      <c r="AV675" s="14" t="s">
        <v>90</v>
      </c>
      <c r="AW675" s="14" t="s">
        <v>38</v>
      </c>
      <c r="AX675" s="14" t="s">
        <v>81</v>
      </c>
      <c r="AY675" s="233" t="s">
        <v>197</v>
      </c>
    </row>
    <row r="676" spans="1:65" s="15" customFormat="1" ht="10.199999999999999">
      <c r="B676" s="234"/>
      <c r="C676" s="235"/>
      <c r="D676" s="209" t="s">
        <v>206</v>
      </c>
      <c r="E676" s="236" t="s">
        <v>32</v>
      </c>
      <c r="F676" s="237" t="s">
        <v>209</v>
      </c>
      <c r="G676" s="235"/>
      <c r="H676" s="238">
        <v>4.1500000000000004</v>
      </c>
      <c r="I676" s="239"/>
      <c r="J676" s="235"/>
      <c r="K676" s="235"/>
      <c r="L676" s="240"/>
      <c r="M676" s="241"/>
      <c r="N676" s="242"/>
      <c r="O676" s="242"/>
      <c r="P676" s="242"/>
      <c r="Q676" s="242"/>
      <c r="R676" s="242"/>
      <c r="S676" s="242"/>
      <c r="T676" s="243"/>
      <c r="AT676" s="244" t="s">
        <v>206</v>
      </c>
      <c r="AU676" s="244" t="s">
        <v>90</v>
      </c>
      <c r="AV676" s="15" t="s">
        <v>166</v>
      </c>
      <c r="AW676" s="15" t="s">
        <v>38</v>
      </c>
      <c r="AX676" s="15" t="s">
        <v>40</v>
      </c>
      <c r="AY676" s="244" t="s">
        <v>197</v>
      </c>
    </row>
    <row r="677" spans="1:65" s="2" customFormat="1" ht="16.5" customHeight="1">
      <c r="A677" s="37"/>
      <c r="B677" s="38"/>
      <c r="C677" s="196" t="s">
        <v>787</v>
      </c>
      <c r="D677" s="196" t="s">
        <v>199</v>
      </c>
      <c r="E677" s="197" t="s">
        <v>788</v>
      </c>
      <c r="F677" s="198" t="s">
        <v>789</v>
      </c>
      <c r="G677" s="199" t="s">
        <v>127</v>
      </c>
      <c r="H677" s="200">
        <v>3</v>
      </c>
      <c r="I677" s="201"/>
      <c r="J677" s="202">
        <f>ROUND(I677*H677,2)</f>
        <v>0</v>
      </c>
      <c r="K677" s="198" t="s">
        <v>202</v>
      </c>
      <c r="L677" s="42"/>
      <c r="M677" s="203" t="s">
        <v>32</v>
      </c>
      <c r="N677" s="204" t="s">
        <v>52</v>
      </c>
      <c r="O677" s="67"/>
      <c r="P677" s="205">
        <f>O677*H677</f>
        <v>0</v>
      </c>
      <c r="Q677" s="205">
        <v>1.6000000000000001E-3</v>
      </c>
      <c r="R677" s="205">
        <f>Q677*H677</f>
        <v>4.8000000000000004E-3</v>
      </c>
      <c r="S677" s="205">
        <v>0</v>
      </c>
      <c r="T677" s="206">
        <f>S677*H677</f>
        <v>0</v>
      </c>
      <c r="U677" s="37"/>
      <c r="V677" s="37"/>
      <c r="W677" s="37"/>
      <c r="X677" s="37"/>
      <c r="Y677" s="37"/>
      <c r="Z677" s="37"/>
      <c r="AA677" s="37"/>
      <c r="AB677" s="37"/>
      <c r="AC677" s="37"/>
      <c r="AD677" s="37"/>
      <c r="AE677" s="37"/>
      <c r="AR677" s="207" t="s">
        <v>166</v>
      </c>
      <c r="AT677" s="207" t="s">
        <v>199</v>
      </c>
      <c r="AU677" s="207" t="s">
        <v>90</v>
      </c>
      <c r="AY677" s="19" t="s">
        <v>197</v>
      </c>
      <c r="BE677" s="208">
        <f>IF(N677="základní",J677,0)</f>
        <v>0</v>
      </c>
      <c r="BF677" s="208">
        <f>IF(N677="snížená",J677,0)</f>
        <v>0</v>
      </c>
      <c r="BG677" s="208">
        <f>IF(N677="zákl. přenesená",J677,0)</f>
        <v>0</v>
      </c>
      <c r="BH677" s="208">
        <f>IF(N677="sníž. přenesená",J677,0)</f>
        <v>0</v>
      </c>
      <c r="BI677" s="208">
        <f>IF(N677="nulová",J677,0)</f>
        <v>0</v>
      </c>
      <c r="BJ677" s="19" t="s">
        <v>40</v>
      </c>
      <c r="BK677" s="208">
        <f>ROUND(I677*H677,2)</f>
        <v>0</v>
      </c>
      <c r="BL677" s="19" t="s">
        <v>166</v>
      </c>
      <c r="BM677" s="207" t="s">
        <v>790</v>
      </c>
    </row>
    <row r="678" spans="1:65" s="2" customFormat="1" ht="105.6">
      <c r="A678" s="37"/>
      <c r="B678" s="38"/>
      <c r="C678" s="39"/>
      <c r="D678" s="209" t="s">
        <v>204</v>
      </c>
      <c r="E678" s="39"/>
      <c r="F678" s="210" t="s">
        <v>775</v>
      </c>
      <c r="G678" s="39"/>
      <c r="H678" s="39"/>
      <c r="I678" s="119"/>
      <c r="J678" s="39"/>
      <c r="K678" s="39"/>
      <c r="L678" s="42"/>
      <c r="M678" s="211"/>
      <c r="N678" s="212"/>
      <c r="O678" s="67"/>
      <c r="P678" s="67"/>
      <c r="Q678" s="67"/>
      <c r="R678" s="67"/>
      <c r="S678" s="67"/>
      <c r="T678" s="68"/>
      <c r="U678" s="37"/>
      <c r="V678" s="37"/>
      <c r="W678" s="37"/>
      <c r="X678" s="37"/>
      <c r="Y678" s="37"/>
      <c r="Z678" s="37"/>
      <c r="AA678" s="37"/>
      <c r="AB678" s="37"/>
      <c r="AC678" s="37"/>
      <c r="AD678" s="37"/>
      <c r="AE678" s="37"/>
      <c r="AT678" s="19" t="s">
        <v>204</v>
      </c>
      <c r="AU678" s="19" t="s">
        <v>90</v>
      </c>
    </row>
    <row r="679" spans="1:65" s="13" customFormat="1" ht="10.199999999999999">
      <c r="B679" s="213"/>
      <c r="C679" s="214"/>
      <c r="D679" s="209" t="s">
        <v>206</v>
      </c>
      <c r="E679" s="215" t="s">
        <v>32</v>
      </c>
      <c r="F679" s="216" t="s">
        <v>736</v>
      </c>
      <c r="G679" s="214"/>
      <c r="H679" s="215" t="s">
        <v>32</v>
      </c>
      <c r="I679" s="217"/>
      <c r="J679" s="214"/>
      <c r="K679" s="214"/>
      <c r="L679" s="218"/>
      <c r="M679" s="219"/>
      <c r="N679" s="220"/>
      <c r="O679" s="220"/>
      <c r="P679" s="220"/>
      <c r="Q679" s="220"/>
      <c r="R679" s="220"/>
      <c r="S679" s="220"/>
      <c r="T679" s="221"/>
      <c r="AT679" s="222" t="s">
        <v>206</v>
      </c>
      <c r="AU679" s="222" t="s">
        <v>90</v>
      </c>
      <c r="AV679" s="13" t="s">
        <v>40</v>
      </c>
      <c r="AW679" s="13" t="s">
        <v>38</v>
      </c>
      <c r="AX679" s="13" t="s">
        <v>81</v>
      </c>
      <c r="AY679" s="222" t="s">
        <v>197</v>
      </c>
    </row>
    <row r="680" spans="1:65" s="13" customFormat="1" ht="10.199999999999999">
      <c r="B680" s="213"/>
      <c r="C680" s="214"/>
      <c r="D680" s="209" t="s">
        <v>206</v>
      </c>
      <c r="E680" s="215" t="s">
        <v>32</v>
      </c>
      <c r="F680" s="216" t="s">
        <v>737</v>
      </c>
      <c r="G680" s="214"/>
      <c r="H680" s="215" t="s">
        <v>32</v>
      </c>
      <c r="I680" s="217"/>
      <c r="J680" s="214"/>
      <c r="K680" s="214"/>
      <c r="L680" s="218"/>
      <c r="M680" s="219"/>
      <c r="N680" s="220"/>
      <c r="O680" s="220"/>
      <c r="P680" s="220"/>
      <c r="Q680" s="220"/>
      <c r="R680" s="220"/>
      <c r="S680" s="220"/>
      <c r="T680" s="221"/>
      <c r="AT680" s="222" t="s">
        <v>206</v>
      </c>
      <c r="AU680" s="222" t="s">
        <v>90</v>
      </c>
      <c r="AV680" s="13" t="s">
        <v>40</v>
      </c>
      <c r="AW680" s="13" t="s">
        <v>38</v>
      </c>
      <c r="AX680" s="13" t="s">
        <v>81</v>
      </c>
      <c r="AY680" s="222" t="s">
        <v>197</v>
      </c>
    </row>
    <row r="681" spans="1:65" s="14" customFormat="1" ht="10.199999999999999">
      <c r="B681" s="223"/>
      <c r="C681" s="224"/>
      <c r="D681" s="209" t="s">
        <v>206</v>
      </c>
      <c r="E681" s="225" t="s">
        <v>32</v>
      </c>
      <c r="F681" s="226" t="s">
        <v>791</v>
      </c>
      <c r="G681" s="224"/>
      <c r="H681" s="227">
        <v>3</v>
      </c>
      <c r="I681" s="228"/>
      <c r="J681" s="224"/>
      <c r="K681" s="224"/>
      <c r="L681" s="229"/>
      <c r="M681" s="230"/>
      <c r="N681" s="231"/>
      <c r="O681" s="231"/>
      <c r="P681" s="231"/>
      <c r="Q681" s="231"/>
      <c r="R681" s="231"/>
      <c r="S681" s="231"/>
      <c r="T681" s="232"/>
      <c r="AT681" s="233" t="s">
        <v>206</v>
      </c>
      <c r="AU681" s="233" t="s">
        <v>90</v>
      </c>
      <c r="AV681" s="14" t="s">
        <v>90</v>
      </c>
      <c r="AW681" s="14" t="s">
        <v>38</v>
      </c>
      <c r="AX681" s="14" t="s">
        <v>81</v>
      </c>
      <c r="AY681" s="233" t="s">
        <v>197</v>
      </c>
    </row>
    <row r="682" spans="1:65" s="15" customFormat="1" ht="10.199999999999999">
      <c r="B682" s="234"/>
      <c r="C682" s="235"/>
      <c r="D682" s="209" t="s">
        <v>206</v>
      </c>
      <c r="E682" s="236" t="s">
        <v>32</v>
      </c>
      <c r="F682" s="237" t="s">
        <v>209</v>
      </c>
      <c r="G682" s="235"/>
      <c r="H682" s="238">
        <v>3</v>
      </c>
      <c r="I682" s="239"/>
      <c r="J682" s="235"/>
      <c r="K682" s="235"/>
      <c r="L682" s="240"/>
      <c r="M682" s="241"/>
      <c r="N682" s="242"/>
      <c r="O682" s="242"/>
      <c r="P682" s="242"/>
      <c r="Q682" s="242"/>
      <c r="R682" s="242"/>
      <c r="S682" s="242"/>
      <c r="T682" s="243"/>
      <c r="AT682" s="244" t="s">
        <v>206</v>
      </c>
      <c r="AU682" s="244" t="s">
        <v>90</v>
      </c>
      <c r="AV682" s="15" t="s">
        <v>166</v>
      </c>
      <c r="AW682" s="15" t="s">
        <v>38</v>
      </c>
      <c r="AX682" s="15" t="s">
        <v>40</v>
      </c>
      <c r="AY682" s="244" t="s">
        <v>197</v>
      </c>
    </row>
    <row r="683" spans="1:65" s="2" customFormat="1" ht="33" customHeight="1">
      <c r="A683" s="37"/>
      <c r="B683" s="38"/>
      <c r="C683" s="196" t="s">
        <v>792</v>
      </c>
      <c r="D683" s="196" t="s">
        <v>199</v>
      </c>
      <c r="E683" s="197" t="s">
        <v>793</v>
      </c>
      <c r="F683" s="198" t="s">
        <v>794</v>
      </c>
      <c r="G683" s="199" t="s">
        <v>112</v>
      </c>
      <c r="H683" s="200">
        <v>43.771999999999998</v>
      </c>
      <c r="I683" s="201"/>
      <c r="J683" s="202">
        <f>ROUND(I683*H683,2)</f>
        <v>0</v>
      </c>
      <c r="K683" s="198" t="s">
        <v>202</v>
      </c>
      <c r="L683" s="42"/>
      <c r="M683" s="203" t="s">
        <v>32</v>
      </c>
      <c r="N683" s="204" t="s">
        <v>52</v>
      </c>
      <c r="O683" s="67"/>
      <c r="P683" s="205">
        <f>O683*H683</f>
        <v>0</v>
      </c>
      <c r="Q683" s="205">
        <v>8.0879999999999994E-2</v>
      </c>
      <c r="R683" s="205">
        <f>Q683*H683</f>
        <v>3.5402793599999995</v>
      </c>
      <c r="S683" s="205">
        <v>0</v>
      </c>
      <c r="T683" s="206">
        <f>S683*H683</f>
        <v>0</v>
      </c>
      <c r="U683" s="37"/>
      <c r="V683" s="37"/>
      <c r="W683" s="37"/>
      <c r="X683" s="37"/>
      <c r="Y683" s="37"/>
      <c r="Z683" s="37"/>
      <c r="AA683" s="37"/>
      <c r="AB683" s="37"/>
      <c r="AC683" s="37"/>
      <c r="AD683" s="37"/>
      <c r="AE683" s="37"/>
      <c r="AR683" s="207" t="s">
        <v>166</v>
      </c>
      <c r="AT683" s="207" t="s">
        <v>199</v>
      </c>
      <c r="AU683" s="207" t="s">
        <v>90</v>
      </c>
      <c r="AY683" s="19" t="s">
        <v>197</v>
      </c>
      <c r="BE683" s="208">
        <f>IF(N683="základní",J683,0)</f>
        <v>0</v>
      </c>
      <c r="BF683" s="208">
        <f>IF(N683="snížená",J683,0)</f>
        <v>0</v>
      </c>
      <c r="BG683" s="208">
        <f>IF(N683="zákl. přenesená",J683,0)</f>
        <v>0</v>
      </c>
      <c r="BH683" s="208">
        <f>IF(N683="sníž. přenesená",J683,0)</f>
        <v>0</v>
      </c>
      <c r="BI683" s="208">
        <f>IF(N683="nulová",J683,0)</f>
        <v>0</v>
      </c>
      <c r="BJ683" s="19" t="s">
        <v>40</v>
      </c>
      <c r="BK683" s="208">
        <f>ROUND(I683*H683,2)</f>
        <v>0</v>
      </c>
      <c r="BL683" s="19" t="s">
        <v>166</v>
      </c>
      <c r="BM683" s="207" t="s">
        <v>795</v>
      </c>
    </row>
    <row r="684" spans="1:65" s="2" customFormat="1" ht="76.8">
      <c r="A684" s="37"/>
      <c r="B684" s="38"/>
      <c r="C684" s="39"/>
      <c r="D684" s="209" t="s">
        <v>204</v>
      </c>
      <c r="E684" s="39"/>
      <c r="F684" s="210" t="s">
        <v>796</v>
      </c>
      <c r="G684" s="39"/>
      <c r="H684" s="39"/>
      <c r="I684" s="119"/>
      <c r="J684" s="39"/>
      <c r="K684" s="39"/>
      <c r="L684" s="42"/>
      <c r="M684" s="211"/>
      <c r="N684" s="212"/>
      <c r="O684" s="67"/>
      <c r="P684" s="67"/>
      <c r="Q684" s="67"/>
      <c r="R684" s="67"/>
      <c r="S684" s="67"/>
      <c r="T684" s="68"/>
      <c r="U684" s="37"/>
      <c r="V684" s="37"/>
      <c r="W684" s="37"/>
      <c r="X684" s="37"/>
      <c r="Y684" s="37"/>
      <c r="Z684" s="37"/>
      <c r="AA684" s="37"/>
      <c r="AB684" s="37"/>
      <c r="AC684" s="37"/>
      <c r="AD684" s="37"/>
      <c r="AE684" s="37"/>
      <c r="AT684" s="19" t="s">
        <v>204</v>
      </c>
      <c r="AU684" s="19" t="s">
        <v>90</v>
      </c>
    </row>
    <row r="685" spans="1:65" s="13" customFormat="1" ht="10.199999999999999">
      <c r="B685" s="213"/>
      <c r="C685" s="214"/>
      <c r="D685" s="209" t="s">
        <v>206</v>
      </c>
      <c r="E685" s="215" t="s">
        <v>32</v>
      </c>
      <c r="F685" s="216" t="s">
        <v>554</v>
      </c>
      <c r="G685" s="214"/>
      <c r="H685" s="215" t="s">
        <v>32</v>
      </c>
      <c r="I685" s="217"/>
      <c r="J685" s="214"/>
      <c r="K685" s="214"/>
      <c r="L685" s="218"/>
      <c r="M685" s="219"/>
      <c r="N685" s="220"/>
      <c r="O685" s="220"/>
      <c r="P685" s="220"/>
      <c r="Q685" s="220"/>
      <c r="R685" s="220"/>
      <c r="S685" s="220"/>
      <c r="T685" s="221"/>
      <c r="AT685" s="222" t="s">
        <v>206</v>
      </c>
      <c r="AU685" s="222" t="s">
        <v>90</v>
      </c>
      <c r="AV685" s="13" t="s">
        <v>40</v>
      </c>
      <c r="AW685" s="13" t="s">
        <v>38</v>
      </c>
      <c r="AX685" s="13" t="s">
        <v>81</v>
      </c>
      <c r="AY685" s="222" t="s">
        <v>197</v>
      </c>
    </row>
    <row r="686" spans="1:65" s="13" customFormat="1" ht="10.199999999999999">
      <c r="B686" s="213"/>
      <c r="C686" s="214"/>
      <c r="D686" s="209" t="s">
        <v>206</v>
      </c>
      <c r="E686" s="215" t="s">
        <v>32</v>
      </c>
      <c r="F686" s="216" t="s">
        <v>207</v>
      </c>
      <c r="G686" s="214"/>
      <c r="H686" s="215" t="s">
        <v>32</v>
      </c>
      <c r="I686" s="217"/>
      <c r="J686" s="214"/>
      <c r="K686" s="214"/>
      <c r="L686" s="218"/>
      <c r="M686" s="219"/>
      <c r="N686" s="220"/>
      <c r="O686" s="220"/>
      <c r="P686" s="220"/>
      <c r="Q686" s="220"/>
      <c r="R686" s="220"/>
      <c r="S686" s="220"/>
      <c r="T686" s="221"/>
      <c r="AT686" s="222" t="s">
        <v>206</v>
      </c>
      <c r="AU686" s="222" t="s">
        <v>90</v>
      </c>
      <c r="AV686" s="13" t="s">
        <v>40</v>
      </c>
      <c r="AW686" s="13" t="s">
        <v>38</v>
      </c>
      <c r="AX686" s="13" t="s">
        <v>81</v>
      </c>
      <c r="AY686" s="222" t="s">
        <v>197</v>
      </c>
    </row>
    <row r="687" spans="1:65" s="13" customFormat="1" ht="10.199999999999999">
      <c r="B687" s="213"/>
      <c r="C687" s="214"/>
      <c r="D687" s="209" t="s">
        <v>206</v>
      </c>
      <c r="E687" s="215" t="s">
        <v>32</v>
      </c>
      <c r="F687" s="216" t="s">
        <v>270</v>
      </c>
      <c r="G687" s="214"/>
      <c r="H687" s="215" t="s">
        <v>32</v>
      </c>
      <c r="I687" s="217"/>
      <c r="J687" s="214"/>
      <c r="K687" s="214"/>
      <c r="L687" s="218"/>
      <c r="M687" s="219"/>
      <c r="N687" s="220"/>
      <c r="O687" s="220"/>
      <c r="P687" s="220"/>
      <c r="Q687" s="220"/>
      <c r="R687" s="220"/>
      <c r="S687" s="220"/>
      <c r="T687" s="221"/>
      <c r="AT687" s="222" t="s">
        <v>206</v>
      </c>
      <c r="AU687" s="222" t="s">
        <v>90</v>
      </c>
      <c r="AV687" s="13" t="s">
        <v>40</v>
      </c>
      <c r="AW687" s="13" t="s">
        <v>38</v>
      </c>
      <c r="AX687" s="13" t="s">
        <v>81</v>
      </c>
      <c r="AY687" s="222" t="s">
        <v>197</v>
      </c>
    </row>
    <row r="688" spans="1:65" s="14" customFormat="1" ht="10.199999999999999">
      <c r="B688" s="223"/>
      <c r="C688" s="224"/>
      <c r="D688" s="209" t="s">
        <v>206</v>
      </c>
      <c r="E688" s="225" t="s">
        <v>32</v>
      </c>
      <c r="F688" s="226" t="s">
        <v>797</v>
      </c>
      <c r="G688" s="224"/>
      <c r="H688" s="227">
        <v>14.25</v>
      </c>
      <c r="I688" s="228"/>
      <c r="J688" s="224"/>
      <c r="K688" s="224"/>
      <c r="L688" s="229"/>
      <c r="M688" s="230"/>
      <c r="N688" s="231"/>
      <c r="O688" s="231"/>
      <c r="P688" s="231"/>
      <c r="Q688" s="231"/>
      <c r="R688" s="231"/>
      <c r="S688" s="231"/>
      <c r="T688" s="232"/>
      <c r="AT688" s="233" t="s">
        <v>206</v>
      </c>
      <c r="AU688" s="233" t="s">
        <v>90</v>
      </c>
      <c r="AV688" s="14" t="s">
        <v>90</v>
      </c>
      <c r="AW688" s="14" t="s">
        <v>38</v>
      </c>
      <c r="AX688" s="14" t="s">
        <v>81</v>
      </c>
      <c r="AY688" s="233" t="s">
        <v>197</v>
      </c>
    </row>
    <row r="689" spans="1:65" s="14" customFormat="1" ht="10.199999999999999">
      <c r="B689" s="223"/>
      <c r="C689" s="224"/>
      <c r="D689" s="209" t="s">
        <v>206</v>
      </c>
      <c r="E689" s="225" t="s">
        <v>32</v>
      </c>
      <c r="F689" s="226" t="s">
        <v>798</v>
      </c>
      <c r="G689" s="224"/>
      <c r="H689" s="227">
        <v>8.1959999999999997</v>
      </c>
      <c r="I689" s="228"/>
      <c r="J689" s="224"/>
      <c r="K689" s="224"/>
      <c r="L689" s="229"/>
      <c r="M689" s="230"/>
      <c r="N689" s="231"/>
      <c r="O689" s="231"/>
      <c r="P689" s="231"/>
      <c r="Q689" s="231"/>
      <c r="R689" s="231"/>
      <c r="S689" s="231"/>
      <c r="T689" s="232"/>
      <c r="AT689" s="233" t="s">
        <v>206</v>
      </c>
      <c r="AU689" s="233" t="s">
        <v>90</v>
      </c>
      <c r="AV689" s="14" t="s">
        <v>90</v>
      </c>
      <c r="AW689" s="14" t="s">
        <v>38</v>
      </c>
      <c r="AX689" s="14" t="s">
        <v>81</v>
      </c>
      <c r="AY689" s="233" t="s">
        <v>197</v>
      </c>
    </row>
    <row r="690" spans="1:65" s="16" customFormat="1" ht="10.199999999999999">
      <c r="B690" s="245"/>
      <c r="C690" s="246"/>
      <c r="D690" s="209" t="s">
        <v>206</v>
      </c>
      <c r="E690" s="247" t="s">
        <v>32</v>
      </c>
      <c r="F690" s="248" t="s">
        <v>558</v>
      </c>
      <c r="G690" s="246"/>
      <c r="H690" s="249">
        <v>22.446000000000002</v>
      </c>
      <c r="I690" s="250"/>
      <c r="J690" s="246"/>
      <c r="K690" s="246"/>
      <c r="L690" s="251"/>
      <c r="M690" s="252"/>
      <c r="N690" s="253"/>
      <c r="O690" s="253"/>
      <c r="P690" s="253"/>
      <c r="Q690" s="253"/>
      <c r="R690" s="253"/>
      <c r="S690" s="253"/>
      <c r="T690" s="254"/>
      <c r="AT690" s="255" t="s">
        <v>206</v>
      </c>
      <c r="AU690" s="255" t="s">
        <v>90</v>
      </c>
      <c r="AV690" s="16" t="s">
        <v>114</v>
      </c>
      <c r="AW690" s="16" t="s">
        <v>38</v>
      </c>
      <c r="AX690" s="16" t="s">
        <v>81</v>
      </c>
      <c r="AY690" s="255" t="s">
        <v>197</v>
      </c>
    </row>
    <row r="691" spans="1:65" s="13" customFormat="1" ht="10.199999999999999">
      <c r="B691" s="213"/>
      <c r="C691" s="214"/>
      <c r="D691" s="209" t="s">
        <v>206</v>
      </c>
      <c r="E691" s="215" t="s">
        <v>32</v>
      </c>
      <c r="F691" s="216" t="s">
        <v>269</v>
      </c>
      <c r="G691" s="214"/>
      <c r="H691" s="215" t="s">
        <v>32</v>
      </c>
      <c r="I691" s="217"/>
      <c r="J691" s="214"/>
      <c r="K691" s="214"/>
      <c r="L691" s="218"/>
      <c r="M691" s="219"/>
      <c r="N691" s="220"/>
      <c r="O691" s="220"/>
      <c r="P691" s="220"/>
      <c r="Q691" s="220"/>
      <c r="R691" s="220"/>
      <c r="S691" s="220"/>
      <c r="T691" s="221"/>
      <c r="AT691" s="222" t="s">
        <v>206</v>
      </c>
      <c r="AU691" s="222" t="s">
        <v>90</v>
      </c>
      <c r="AV691" s="13" t="s">
        <v>40</v>
      </c>
      <c r="AW691" s="13" t="s">
        <v>38</v>
      </c>
      <c r="AX691" s="13" t="s">
        <v>81</v>
      </c>
      <c r="AY691" s="222" t="s">
        <v>197</v>
      </c>
    </row>
    <row r="692" spans="1:65" s="13" customFormat="1" ht="10.199999999999999">
      <c r="B692" s="213"/>
      <c r="C692" s="214"/>
      <c r="D692" s="209" t="s">
        <v>206</v>
      </c>
      <c r="E692" s="215" t="s">
        <v>32</v>
      </c>
      <c r="F692" s="216" t="s">
        <v>207</v>
      </c>
      <c r="G692" s="214"/>
      <c r="H692" s="215" t="s">
        <v>32</v>
      </c>
      <c r="I692" s="217"/>
      <c r="J692" s="214"/>
      <c r="K692" s="214"/>
      <c r="L692" s="218"/>
      <c r="M692" s="219"/>
      <c r="N692" s="220"/>
      <c r="O692" s="220"/>
      <c r="P692" s="220"/>
      <c r="Q692" s="220"/>
      <c r="R692" s="220"/>
      <c r="S692" s="220"/>
      <c r="T692" s="221"/>
      <c r="AT692" s="222" t="s">
        <v>206</v>
      </c>
      <c r="AU692" s="222" t="s">
        <v>90</v>
      </c>
      <c r="AV692" s="13" t="s">
        <v>40</v>
      </c>
      <c r="AW692" s="13" t="s">
        <v>38</v>
      </c>
      <c r="AX692" s="13" t="s">
        <v>81</v>
      </c>
      <c r="AY692" s="222" t="s">
        <v>197</v>
      </c>
    </row>
    <row r="693" spans="1:65" s="13" customFormat="1" ht="10.199999999999999">
      <c r="B693" s="213"/>
      <c r="C693" s="214"/>
      <c r="D693" s="209" t="s">
        <v>206</v>
      </c>
      <c r="E693" s="215" t="s">
        <v>32</v>
      </c>
      <c r="F693" s="216" t="s">
        <v>270</v>
      </c>
      <c r="G693" s="214"/>
      <c r="H693" s="215" t="s">
        <v>32</v>
      </c>
      <c r="I693" s="217"/>
      <c r="J693" s="214"/>
      <c r="K693" s="214"/>
      <c r="L693" s="218"/>
      <c r="M693" s="219"/>
      <c r="N693" s="220"/>
      <c r="O693" s="220"/>
      <c r="P693" s="220"/>
      <c r="Q693" s="220"/>
      <c r="R693" s="220"/>
      <c r="S693" s="220"/>
      <c r="T693" s="221"/>
      <c r="AT693" s="222" t="s">
        <v>206</v>
      </c>
      <c r="AU693" s="222" t="s">
        <v>90</v>
      </c>
      <c r="AV693" s="13" t="s">
        <v>40</v>
      </c>
      <c r="AW693" s="13" t="s">
        <v>38</v>
      </c>
      <c r="AX693" s="13" t="s">
        <v>81</v>
      </c>
      <c r="AY693" s="222" t="s">
        <v>197</v>
      </c>
    </row>
    <row r="694" spans="1:65" s="14" customFormat="1" ht="10.199999999999999">
      <c r="B694" s="223"/>
      <c r="C694" s="224"/>
      <c r="D694" s="209" t="s">
        <v>206</v>
      </c>
      <c r="E694" s="225" t="s">
        <v>32</v>
      </c>
      <c r="F694" s="226" t="s">
        <v>799</v>
      </c>
      <c r="G694" s="224"/>
      <c r="H694" s="227">
        <v>10.15</v>
      </c>
      <c r="I694" s="228"/>
      <c r="J694" s="224"/>
      <c r="K694" s="224"/>
      <c r="L694" s="229"/>
      <c r="M694" s="230"/>
      <c r="N694" s="231"/>
      <c r="O694" s="231"/>
      <c r="P694" s="231"/>
      <c r="Q694" s="231"/>
      <c r="R694" s="231"/>
      <c r="S694" s="231"/>
      <c r="T694" s="232"/>
      <c r="AT694" s="233" t="s">
        <v>206</v>
      </c>
      <c r="AU694" s="233" t="s">
        <v>90</v>
      </c>
      <c r="AV694" s="14" t="s">
        <v>90</v>
      </c>
      <c r="AW694" s="14" t="s">
        <v>38</v>
      </c>
      <c r="AX694" s="14" t="s">
        <v>81</v>
      </c>
      <c r="AY694" s="233" t="s">
        <v>197</v>
      </c>
    </row>
    <row r="695" spans="1:65" s="14" customFormat="1" ht="10.199999999999999">
      <c r="B695" s="223"/>
      <c r="C695" s="224"/>
      <c r="D695" s="209" t="s">
        <v>206</v>
      </c>
      <c r="E695" s="225" t="s">
        <v>32</v>
      </c>
      <c r="F695" s="226" t="s">
        <v>800</v>
      </c>
      <c r="G695" s="224"/>
      <c r="H695" s="227">
        <v>11.176</v>
      </c>
      <c r="I695" s="228"/>
      <c r="J695" s="224"/>
      <c r="K695" s="224"/>
      <c r="L695" s="229"/>
      <c r="M695" s="230"/>
      <c r="N695" s="231"/>
      <c r="O695" s="231"/>
      <c r="P695" s="231"/>
      <c r="Q695" s="231"/>
      <c r="R695" s="231"/>
      <c r="S695" s="231"/>
      <c r="T695" s="232"/>
      <c r="AT695" s="233" t="s">
        <v>206</v>
      </c>
      <c r="AU695" s="233" t="s">
        <v>90</v>
      </c>
      <c r="AV695" s="14" t="s">
        <v>90</v>
      </c>
      <c r="AW695" s="14" t="s">
        <v>38</v>
      </c>
      <c r="AX695" s="14" t="s">
        <v>81</v>
      </c>
      <c r="AY695" s="233" t="s">
        <v>197</v>
      </c>
    </row>
    <row r="696" spans="1:65" s="16" customFormat="1" ht="10.199999999999999">
      <c r="B696" s="245"/>
      <c r="C696" s="246"/>
      <c r="D696" s="209" t="s">
        <v>206</v>
      </c>
      <c r="E696" s="247" t="s">
        <v>32</v>
      </c>
      <c r="F696" s="248" t="s">
        <v>544</v>
      </c>
      <c r="G696" s="246"/>
      <c r="H696" s="249">
        <v>21.326000000000001</v>
      </c>
      <c r="I696" s="250"/>
      <c r="J696" s="246"/>
      <c r="K696" s="246"/>
      <c r="L696" s="251"/>
      <c r="M696" s="252"/>
      <c r="N696" s="253"/>
      <c r="O696" s="253"/>
      <c r="P696" s="253"/>
      <c r="Q696" s="253"/>
      <c r="R696" s="253"/>
      <c r="S696" s="253"/>
      <c r="T696" s="254"/>
      <c r="AT696" s="255" t="s">
        <v>206</v>
      </c>
      <c r="AU696" s="255" t="s">
        <v>90</v>
      </c>
      <c r="AV696" s="16" t="s">
        <v>114</v>
      </c>
      <c r="AW696" s="16" t="s">
        <v>38</v>
      </c>
      <c r="AX696" s="16" t="s">
        <v>81</v>
      </c>
      <c r="AY696" s="255" t="s">
        <v>197</v>
      </c>
    </row>
    <row r="697" spans="1:65" s="15" customFormat="1" ht="10.199999999999999">
      <c r="B697" s="234"/>
      <c r="C697" s="235"/>
      <c r="D697" s="209" t="s">
        <v>206</v>
      </c>
      <c r="E697" s="236" t="s">
        <v>32</v>
      </c>
      <c r="F697" s="237" t="s">
        <v>209</v>
      </c>
      <c r="G697" s="235"/>
      <c r="H697" s="238">
        <v>43.771999999999998</v>
      </c>
      <c r="I697" s="239"/>
      <c r="J697" s="235"/>
      <c r="K697" s="235"/>
      <c r="L697" s="240"/>
      <c r="M697" s="241"/>
      <c r="N697" s="242"/>
      <c r="O697" s="242"/>
      <c r="P697" s="242"/>
      <c r="Q697" s="242"/>
      <c r="R697" s="242"/>
      <c r="S697" s="242"/>
      <c r="T697" s="243"/>
      <c r="AT697" s="244" t="s">
        <v>206</v>
      </c>
      <c r="AU697" s="244" t="s">
        <v>90</v>
      </c>
      <c r="AV697" s="15" t="s">
        <v>166</v>
      </c>
      <c r="AW697" s="15" t="s">
        <v>38</v>
      </c>
      <c r="AX697" s="15" t="s">
        <v>40</v>
      </c>
      <c r="AY697" s="244" t="s">
        <v>197</v>
      </c>
    </row>
    <row r="698" spans="1:65" s="2" customFormat="1" ht="16.5" customHeight="1">
      <c r="A698" s="37"/>
      <c r="B698" s="38"/>
      <c r="C698" s="256" t="s">
        <v>801</v>
      </c>
      <c r="D698" s="256" t="s">
        <v>336</v>
      </c>
      <c r="E698" s="257" t="s">
        <v>802</v>
      </c>
      <c r="F698" s="258" t="s">
        <v>803</v>
      </c>
      <c r="G698" s="259" t="s">
        <v>127</v>
      </c>
      <c r="H698" s="260">
        <v>5.0259999999999998</v>
      </c>
      <c r="I698" s="261"/>
      <c r="J698" s="262">
        <f>ROUND(I698*H698,2)</f>
        <v>0</v>
      </c>
      <c r="K698" s="258" t="s">
        <v>32</v>
      </c>
      <c r="L698" s="263"/>
      <c r="M698" s="264" t="s">
        <v>32</v>
      </c>
      <c r="N698" s="265" t="s">
        <v>52</v>
      </c>
      <c r="O698" s="67"/>
      <c r="P698" s="205">
        <f>O698*H698</f>
        <v>0</v>
      </c>
      <c r="Q698" s="205">
        <v>0.108</v>
      </c>
      <c r="R698" s="205">
        <f>Q698*H698</f>
        <v>0.54280799999999996</v>
      </c>
      <c r="S698" s="205">
        <v>0</v>
      </c>
      <c r="T698" s="206">
        <f>S698*H698</f>
        <v>0</v>
      </c>
      <c r="U698" s="37"/>
      <c r="V698" s="37"/>
      <c r="W698" s="37"/>
      <c r="X698" s="37"/>
      <c r="Y698" s="37"/>
      <c r="Z698" s="37"/>
      <c r="AA698" s="37"/>
      <c r="AB698" s="37"/>
      <c r="AC698" s="37"/>
      <c r="AD698" s="37"/>
      <c r="AE698" s="37"/>
      <c r="AR698" s="207" t="s">
        <v>240</v>
      </c>
      <c r="AT698" s="207" t="s">
        <v>336</v>
      </c>
      <c r="AU698" s="207" t="s">
        <v>90</v>
      </c>
      <c r="AY698" s="19" t="s">
        <v>197</v>
      </c>
      <c r="BE698" s="208">
        <f>IF(N698="základní",J698,0)</f>
        <v>0</v>
      </c>
      <c r="BF698" s="208">
        <f>IF(N698="snížená",J698,0)</f>
        <v>0</v>
      </c>
      <c r="BG698" s="208">
        <f>IF(N698="zákl. přenesená",J698,0)</f>
        <v>0</v>
      </c>
      <c r="BH698" s="208">
        <f>IF(N698="sníž. přenesená",J698,0)</f>
        <v>0</v>
      </c>
      <c r="BI698" s="208">
        <f>IF(N698="nulová",J698,0)</f>
        <v>0</v>
      </c>
      <c r="BJ698" s="19" t="s">
        <v>40</v>
      </c>
      <c r="BK698" s="208">
        <f>ROUND(I698*H698,2)</f>
        <v>0</v>
      </c>
      <c r="BL698" s="19" t="s">
        <v>166</v>
      </c>
      <c r="BM698" s="207" t="s">
        <v>804</v>
      </c>
    </row>
    <row r="699" spans="1:65" s="2" customFormat="1" ht="19.2">
      <c r="A699" s="37"/>
      <c r="B699" s="38"/>
      <c r="C699" s="39"/>
      <c r="D699" s="209" t="s">
        <v>223</v>
      </c>
      <c r="E699" s="39"/>
      <c r="F699" s="210" t="s">
        <v>653</v>
      </c>
      <c r="G699" s="39"/>
      <c r="H699" s="39"/>
      <c r="I699" s="119"/>
      <c r="J699" s="39"/>
      <c r="K699" s="39"/>
      <c r="L699" s="42"/>
      <c r="M699" s="211"/>
      <c r="N699" s="212"/>
      <c r="O699" s="67"/>
      <c r="P699" s="67"/>
      <c r="Q699" s="67"/>
      <c r="R699" s="67"/>
      <c r="S699" s="67"/>
      <c r="T699" s="68"/>
      <c r="U699" s="37"/>
      <c r="V699" s="37"/>
      <c r="W699" s="37"/>
      <c r="X699" s="37"/>
      <c r="Y699" s="37"/>
      <c r="Z699" s="37"/>
      <c r="AA699" s="37"/>
      <c r="AB699" s="37"/>
      <c r="AC699" s="37"/>
      <c r="AD699" s="37"/>
      <c r="AE699" s="37"/>
      <c r="AT699" s="19" t="s">
        <v>223</v>
      </c>
      <c r="AU699" s="19" t="s">
        <v>90</v>
      </c>
    </row>
    <row r="700" spans="1:65" s="14" customFormat="1" ht="10.199999999999999">
      <c r="B700" s="223"/>
      <c r="C700" s="224"/>
      <c r="D700" s="209" t="s">
        <v>206</v>
      </c>
      <c r="E700" s="225" t="s">
        <v>32</v>
      </c>
      <c r="F700" s="226" t="s">
        <v>805</v>
      </c>
      <c r="G700" s="224"/>
      <c r="H700" s="227">
        <v>4.88</v>
      </c>
      <c r="I700" s="228"/>
      <c r="J700" s="224"/>
      <c r="K700" s="224"/>
      <c r="L700" s="229"/>
      <c r="M700" s="230"/>
      <c r="N700" s="231"/>
      <c r="O700" s="231"/>
      <c r="P700" s="231"/>
      <c r="Q700" s="231"/>
      <c r="R700" s="231"/>
      <c r="S700" s="231"/>
      <c r="T700" s="232"/>
      <c r="AT700" s="233" t="s">
        <v>206</v>
      </c>
      <c r="AU700" s="233" t="s">
        <v>90</v>
      </c>
      <c r="AV700" s="14" t="s">
        <v>90</v>
      </c>
      <c r="AW700" s="14" t="s">
        <v>38</v>
      </c>
      <c r="AX700" s="14" t="s">
        <v>40</v>
      </c>
      <c r="AY700" s="233" t="s">
        <v>197</v>
      </c>
    </row>
    <row r="701" spans="1:65" s="14" customFormat="1" ht="10.199999999999999">
      <c r="B701" s="223"/>
      <c r="C701" s="224"/>
      <c r="D701" s="209" t="s">
        <v>206</v>
      </c>
      <c r="E701" s="224"/>
      <c r="F701" s="226" t="s">
        <v>806</v>
      </c>
      <c r="G701" s="224"/>
      <c r="H701" s="227">
        <v>5.0259999999999998</v>
      </c>
      <c r="I701" s="228"/>
      <c r="J701" s="224"/>
      <c r="K701" s="224"/>
      <c r="L701" s="229"/>
      <c r="M701" s="230"/>
      <c r="N701" s="231"/>
      <c r="O701" s="231"/>
      <c r="P701" s="231"/>
      <c r="Q701" s="231"/>
      <c r="R701" s="231"/>
      <c r="S701" s="231"/>
      <c r="T701" s="232"/>
      <c r="AT701" s="233" t="s">
        <v>206</v>
      </c>
      <c r="AU701" s="233" t="s">
        <v>90</v>
      </c>
      <c r="AV701" s="14" t="s">
        <v>90</v>
      </c>
      <c r="AW701" s="14" t="s">
        <v>4</v>
      </c>
      <c r="AX701" s="14" t="s">
        <v>40</v>
      </c>
      <c r="AY701" s="233" t="s">
        <v>197</v>
      </c>
    </row>
    <row r="702" spans="1:65" s="2" customFormat="1" ht="21.75" customHeight="1">
      <c r="A702" s="37"/>
      <c r="B702" s="38"/>
      <c r="C702" s="256" t="s">
        <v>807</v>
      </c>
      <c r="D702" s="256" t="s">
        <v>336</v>
      </c>
      <c r="E702" s="257" t="s">
        <v>808</v>
      </c>
      <c r="F702" s="258" t="s">
        <v>809</v>
      </c>
      <c r="G702" s="259" t="s">
        <v>127</v>
      </c>
      <c r="H702" s="260">
        <v>5.0880000000000001</v>
      </c>
      <c r="I702" s="261"/>
      <c r="J702" s="262">
        <f>ROUND(I702*H702,2)</f>
        <v>0</v>
      </c>
      <c r="K702" s="258" t="s">
        <v>32</v>
      </c>
      <c r="L702" s="263"/>
      <c r="M702" s="264" t="s">
        <v>32</v>
      </c>
      <c r="N702" s="265" t="s">
        <v>52</v>
      </c>
      <c r="O702" s="67"/>
      <c r="P702" s="205">
        <f>O702*H702</f>
        <v>0</v>
      </c>
      <c r="Q702" s="205">
        <v>0.108</v>
      </c>
      <c r="R702" s="205">
        <f>Q702*H702</f>
        <v>0.54950399999999999</v>
      </c>
      <c r="S702" s="205">
        <v>0</v>
      </c>
      <c r="T702" s="206">
        <f>S702*H702</f>
        <v>0</v>
      </c>
      <c r="U702" s="37"/>
      <c r="V702" s="37"/>
      <c r="W702" s="37"/>
      <c r="X702" s="37"/>
      <c r="Y702" s="37"/>
      <c r="Z702" s="37"/>
      <c r="AA702" s="37"/>
      <c r="AB702" s="37"/>
      <c r="AC702" s="37"/>
      <c r="AD702" s="37"/>
      <c r="AE702" s="37"/>
      <c r="AR702" s="207" t="s">
        <v>240</v>
      </c>
      <c r="AT702" s="207" t="s">
        <v>336</v>
      </c>
      <c r="AU702" s="207" t="s">
        <v>90</v>
      </c>
      <c r="AY702" s="19" t="s">
        <v>197</v>
      </c>
      <c r="BE702" s="208">
        <f>IF(N702="základní",J702,0)</f>
        <v>0</v>
      </c>
      <c r="BF702" s="208">
        <f>IF(N702="snížená",J702,0)</f>
        <v>0</v>
      </c>
      <c r="BG702" s="208">
        <f>IF(N702="zákl. přenesená",J702,0)</f>
        <v>0</v>
      </c>
      <c r="BH702" s="208">
        <f>IF(N702="sníž. přenesená",J702,0)</f>
        <v>0</v>
      </c>
      <c r="BI702" s="208">
        <f>IF(N702="nulová",J702,0)</f>
        <v>0</v>
      </c>
      <c r="BJ702" s="19" t="s">
        <v>40</v>
      </c>
      <c r="BK702" s="208">
        <f>ROUND(I702*H702,2)</f>
        <v>0</v>
      </c>
      <c r="BL702" s="19" t="s">
        <v>166</v>
      </c>
      <c r="BM702" s="207" t="s">
        <v>810</v>
      </c>
    </row>
    <row r="703" spans="1:65" s="2" customFormat="1" ht="19.2">
      <c r="A703" s="37"/>
      <c r="B703" s="38"/>
      <c r="C703" s="39"/>
      <c r="D703" s="209" t="s">
        <v>223</v>
      </c>
      <c r="E703" s="39"/>
      <c r="F703" s="210" t="s">
        <v>653</v>
      </c>
      <c r="G703" s="39"/>
      <c r="H703" s="39"/>
      <c r="I703" s="119"/>
      <c r="J703" s="39"/>
      <c r="K703" s="39"/>
      <c r="L703" s="42"/>
      <c r="M703" s="211"/>
      <c r="N703" s="212"/>
      <c r="O703" s="67"/>
      <c r="P703" s="67"/>
      <c r="Q703" s="67"/>
      <c r="R703" s="67"/>
      <c r="S703" s="67"/>
      <c r="T703" s="68"/>
      <c r="U703" s="37"/>
      <c r="V703" s="37"/>
      <c r="W703" s="37"/>
      <c r="X703" s="37"/>
      <c r="Y703" s="37"/>
      <c r="Z703" s="37"/>
      <c r="AA703" s="37"/>
      <c r="AB703" s="37"/>
      <c r="AC703" s="37"/>
      <c r="AD703" s="37"/>
      <c r="AE703" s="37"/>
      <c r="AT703" s="19" t="s">
        <v>223</v>
      </c>
      <c r="AU703" s="19" t="s">
        <v>90</v>
      </c>
    </row>
    <row r="704" spans="1:65" s="14" customFormat="1" ht="10.199999999999999">
      <c r="B704" s="223"/>
      <c r="C704" s="224"/>
      <c r="D704" s="209" t="s">
        <v>206</v>
      </c>
      <c r="E704" s="225" t="s">
        <v>32</v>
      </c>
      <c r="F704" s="226" t="s">
        <v>811</v>
      </c>
      <c r="G704" s="224"/>
      <c r="H704" s="227">
        <v>4.9400000000000004</v>
      </c>
      <c r="I704" s="228"/>
      <c r="J704" s="224"/>
      <c r="K704" s="224"/>
      <c r="L704" s="229"/>
      <c r="M704" s="230"/>
      <c r="N704" s="231"/>
      <c r="O704" s="231"/>
      <c r="P704" s="231"/>
      <c r="Q704" s="231"/>
      <c r="R704" s="231"/>
      <c r="S704" s="231"/>
      <c r="T704" s="232"/>
      <c r="AT704" s="233" t="s">
        <v>206</v>
      </c>
      <c r="AU704" s="233" t="s">
        <v>90</v>
      </c>
      <c r="AV704" s="14" t="s">
        <v>90</v>
      </c>
      <c r="AW704" s="14" t="s">
        <v>38</v>
      </c>
      <c r="AX704" s="14" t="s">
        <v>40</v>
      </c>
      <c r="AY704" s="233" t="s">
        <v>197</v>
      </c>
    </row>
    <row r="705" spans="1:65" s="14" customFormat="1" ht="10.199999999999999">
      <c r="B705" s="223"/>
      <c r="C705" s="224"/>
      <c r="D705" s="209" t="s">
        <v>206</v>
      </c>
      <c r="E705" s="224"/>
      <c r="F705" s="226" t="s">
        <v>812</v>
      </c>
      <c r="G705" s="224"/>
      <c r="H705" s="227">
        <v>5.0880000000000001</v>
      </c>
      <c r="I705" s="228"/>
      <c r="J705" s="224"/>
      <c r="K705" s="224"/>
      <c r="L705" s="229"/>
      <c r="M705" s="230"/>
      <c r="N705" s="231"/>
      <c r="O705" s="231"/>
      <c r="P705" s="231"/>
      <c r="Q705" s="231"/>
      <c r="R705" s="231"/>
      <c r="S705" s="231"/>
      <c r="T705" s="232"/>
      <c r="AT705" s="233" t="s">
        <v>206</v>
      </c>
      <c r="AU705" s="233" t="s">
        <v>90</v>
      </c>
      <c r="AV705" s="14" t="s">
        <v>90</v>
      </c>
      <c r="AW705" s="14" t="s">
        <v>4</v>
      </c>
      <c r="AX705" s="14" t="s">
        <v>40</v>
      </c>
      <c r="AY705" s="233" t="s">
        <v>197</v>
      </c>
    </row>
    <row r="706" spans="1:65" s="2" customFormat="1" ht="21.75" customHeight="1">
      <c r="A706" s="37"/>
      <c r="B706" s="38"/>
      <c r="C706" s="196" t="s">
        <v>813</v>
      </c>
      <c r="D706" s="196" t="s">
        <v>199</v>
      </c>
      <c r="E706" s="197" t="s">
        <v>814</v>
      </c>
      <c r="F706" s="198" t="s">
        <v>815</v>
      </c>
      <c r="G706" s="199" t="s">
        <v>112</v>
      </c>
      <c r="H706" s="200">
        <v>16.829999999999998</v>
      </c>
      <c r="I706" s="201"/>
      <c r="J706" s="202">
        <f>ROUND(I706*H706,2)</f>
        <v>0</v>
      </c>
      <c r="K706" s="198" t="s">
        <v>202</v>
      </c>
      <c r="L706" s="42"/>
      <c r="M706" s="203" t="s">
        <v>32</v>
      </c>
      <c r="N706" s="204" t="s">
        <v>52</v>
      </c>
      <c r="O706" s="67"/>
      <c r="P706" s="205">
        <f>O706*H706</f>
        <v>0</v>
      </c>
      <c r="Q706" s="205">
        <v>4.3290000000000002E-2</v>
      </c>
      <c r="R706" s="205">
        <f>Q706*H706</f>
        <v>0.72857070000000002</v>
      </c>
      <c r="S706" s="205">
        <v>0</v>
      </c>
      <c r="T706" s="206">
        <f>S706*H706</f>
        <v>0</v>
      </c>
      <c r="U706" s="37"/>
      <c r="V706" s="37"/>
      <c r="W706" s="37"/>
      <c r="X706" s="37"/>
      <c r="Y706" s="37"/>
      <c r="Z706" s="37"/>
      <c r="AA706" s="37"/>
      <c r="AB706" s="37"/>
      <c r="AC706" s="37"/>
      <c r="AD706" s="37"/>
      <c r="AE706" s="37"/>
      <c r="AR706" s="207" t="s">
        <v>166</v>
      </c>
      <c r="AT706" s="207" t="s">
        <v>199</v>
      </c>
      <c r="AU706" s="207" t="s">
        <v>90</v>
      </c>
      <c r="AY706" s="19" t="s">
        <v>197</v>
      </c>
      <c r="BE706" s="208">
        <f>IF(N706="základní",J706,0)</f>
        <v>0</v>
      </c>
      <c r="BF706" s="208">
        <f>IF(N706="snížená",J706,0)</f>
        <v>0</v>
      </c>
      <c r="BG706" s="208">
        <f>IF(N706="zákl. přenesená",J706,0)</f>
        <v>0</v>
      </c>
      <c r="BH706" s="208">
        <f>IF(N706="sníž. přenesená",J706,0)</f>
        <v>0</v>
      </c>
      <c r="BI706" s="208">
        <f>IF(N706="nulová",J706,0)</f>
        <v>0</v>
      </c>
      <c r="BJ706" s="19" t="s">
        <v>40</v>
      </c>
      <c r="BK706" s="208">
        <f>ROUND(I706*H706,2)</f>
        <v>0</v>
      </c>
      <c r="BL706" s="19" t="s">
        <v>166</v>
      </c>
      <c r="BM706" s="207" t="s">
        <v>816</v>
      </c>
    </row>
    <row r="707" spans="1:65" s="2" customFormat="1" ht="115.2">
      <c r="A707" s="37"/>
      <c r="B707" s="38"/>
      <c r="C707" s="39"/>
      <c r="D707" s="209" t="s">
        <v>204</v>
      </c>
      <c r="E707" s="39"/>
      <c r="F707" s="210" t="s">
        <v>817</v>
      </c>
      <c r="G707" s="39"/>
      <c r="H707" s="39"/>
      <c r="I707" s="119"/>
      <c r="J707" s="39"/>
      <c r="K707" s="39"/>
      <c r="L707" s="42"/>
      <c r="M707" s="211"/>
      <c r="N707" s="212"/>
      <c r="O707" s="67"/>
      <c r="P707" s="67"/>
      <c r="Q707" s="67"/>
      <c r="R707" s="67"/>
      <c r="S707" s="67"/>
      <c r="T707" s="68"/>
      <c r="U707" s="37"/>
      <c r="V707" s="37"/>
      <c r="W707" s="37"/>
      <c r="X707" s="37"/>
      <c r="Y707" s="37"/>
      <c r="Z707" s="37"/>
      <c r="AA707" s="37"/>
      <c r="AB707" s="37"/>
      <c r="AC707" s="37"/>
      <c r="AD707" s="37"/>
      <c r="AE707" s="37"/>
      <c r="AT707" s="19" t="s">
        <v>204</v>
      </c>
      <c r="AU707" s="19" t="s">
        <v>90</v>
      </c>
    </row>
    <row r="708" spans="1:65" s="13" customFormat="1" ht="10.199999999999999">
      <c r="B708" s="213"/>
      <c r="C708" s="214"/>
      <c r="D708" s="209" t="s">
        <v>206</v>
      </c>
      <c r="E708" s="215" t="s">
        <v>32</v>
      </c>
      <c r="F708" s="216" t="s">
        <v>736</v>
      </c>
      <c r="G708" s="214"/>
      <c r="H708" s="215" t="s">
        <v>32</v>
      </c>
      <c r="I708" s="217"/>
      <c r="J708" s="214"/>
      <c r="K708" s="214"/>
      <c r="L708" s="218"/>
      <c r="M708" s="219"/>
      <c r="N708" s="220"/>
      <c r="O708" s="220"/>
      <c r="P708" s="220"/>
      <c r="Q708" s="220"/>
      <c r="R708" s="220"/>
      <c r="S708" s="220"/>
      <c r="T708" s="221"/>
      <c r="AT708" s="222" t="s">
        <v>206</v>
      </c>
      <c r="AU708" s="222" t="s">
        <v>90</v>
      </c>
      <c r="AV708" s="13" t="s">
        <v>40</v>
      </c>
      <c r="AW708" s="13" t="s">
        <v>38</v>
      </c>
      <c r="AX708" s="13" t="s">
        <v>81</v>
      </c>
      <c r="AY708" s="222" t="s">
        <v>197</v>
      </c>
    </row>
    <row r="709" spans="1:65" s="13" customFormat="1" ht="10.199999999999999">
      <c r="B709" s="213"/>
      <c r="C709" s="214"/>
      <c r="D709" s="209" t="s">
        <v>206</v>
      </c>
      <c r="E709" s="215" t="s">
        <v>32</v>
      </c>
      <c r="F709" s="216" t="s">
        <v>737</v>
      </c>
      <c r="G709" s="214"/>
      <c r="H709" s="215" t="s">
        <v>32</v>
      </c>
      <c r="I709" s="217"/>
      <c r="J709" s="214"/>
      <c r="K709" s="214"/>
      <c r="L709" s="218"/>
      <c r="M709" s="219"/>
      <c r="N709" s="220"/>
      <c r="O709" s="220"/>
      <c r="P709" s="220"/>
      <c r="Q709" s="220"/>
      <c r="R709" s="220"/>
      <c r="S709" s="220"/>
      <c r="T709" s="221"/>
      <c r="AT709" s="222" t="s">
        <v>206</v>
      </c>
      <c r="AU709" s="222" t="s">
        <v>90</v>
      </c>
      <c r="AV709" s="13" t="s">
        <v>40</v>
      </c>
      <c r="AW709" s="13" t="s">
        <v>38</v>
      </c>
      <c r="AX709" s="13" t="s">
        <v>81</v>
      </c>
      <c r="AY709" s="222" t="s">
        <v>197</v>
      </c>
    </row>
    <row r="710" spans="1:65" s="14" customFormat="1" ht="10.199999999999999">
      <c r="B710" s="223"/>
      <c r="C710" s="224"/>
      <c r="D710" s="209" t="s">
        <v>206</v>
      </c>
      <c r="E710" s="225" t="s">
        <v>32</v>
      </c>
      <c r="F710" s="226" t="s">
        <v>818</v>
      </c>
      <c r="G710" s="224"/>
      <c r="H710" s="227">
        <v>16.829999999999998</v>
      </c>
      <c r="I710" s="228"/>
      <c r="J710" s="224"/>
      <c r="K710" s="224"/>
      <c r="L710" s="229"/>
      <c r="M710" s="230"/>
      <c r="N710" s="231"/>
      <c r="O710" s="231"/>
      <c r="P710" s="231"/>
      <c r="Q710" s="231"/>
      <c r="R710" s="231"/>
      <c r="S710" s="231"/>
      <c r="T710" s="232"/>
      <c r="AT710" s="233" t="s">
        <v>206</v>
      </c>
      <c r="AU710" s="233" t="s">
        <v>90</v>
      </c>
      <c r="AV710" s="14" t="s">
        <v>90</v>
      </c>
      <c r="AW710" s="14" t="s">
        <v>38</v>
      </c>
      <c r="AX710" s="14" t="s">
        <v>81</v>
      </c>
      <c r="AY710" s="233" t="s">
        <v>197</v>
      </c>
    </row>
    <row r="711" spans="1:65" s="15" customFormat="1" ht="10.199999999999999">
      <c r="B711" s="234"/>
      <c r="C711" s="235"/>
      <c r="D711" s="209" t="s">
        <v>206</v>
      </c>
      <c r="E711" s="236" t="s">
        <v>32</v>
      </c>
      <c r="F711" s="237" t="s">
        <v>209</v>
      </c>
      <c r="G711" s="235"/>
      <c r="H711" s="238">
        <v>16.829999999999998</v>
      </c>
      <c r="I711" s="239"/>
      <c r="J711" s="235"/>
      <c r="K711" s="235"/>
      <c r="L711" s="240"/>
      <c r="M711" s="241"/>
      <c r="N711" s="242"/>
      <c r="O711" s="242"/>
      <c r="P711" s="242"/>
      <c r="Q711" s="242"/>
      <c r="R711" s="242"/>
      <c r="S711" s="242"/>
      <c r="T711" s="243"/>
      <c r="AT711" s="244" t="s">
        <v>206</v>
      </c>
      <c r="AU711" s="244" t="s">
        <v>90</v>
      </c>
      <c r="AV711" s="15" t="s">
        <v>166</v>
      </c>
      <c r="AW711" s="15" t="s">
        <v>38</v>
      </c>
      <c r="AX711" s="15" t="s">
        <v>40</v>
      </c>
      <c r="AY711" s="244" t="s">
        <v>197</v>
      </c>
    </row>
    <row r="712" spans="1:65" s="2" customFormat="1" ht="16.5" customHeight="1">
      <c r="A712" s="37"/>
      <c r="B712" s="38"/>
      <c r="C712" s="256" t="s">
        <v>819</v>
      </c>
      <c r="D712" s="256" t="s">
        <v>336</v>
      </c>
      <c r="E712" s="257" t="s">
        <v>820</v>
      </c>
      <c r="F712" s="258" t="s">
        <v>821</v>
      </c>
      <c r="G712" s="259" t="s">
        <v>127</v>
      </c>
      <c r="H712" s="260">
        <v>1.7170000000000001</v>
      </c>
      <c r="I712" s="261"/>
      <c r="J712" s="262">
        <f>ROUND(I712*H712,2)</f>
        <v>0</v>
      </c>
      <c r="K712" s="258" t="s">
        <v>32</v>
      </c>
      <c r="L712" s="263"/>
      <c r="M712" s="264" t="s">
        <v>32</v>
      </c>
      <c r="N712" s="265" t="s">
        <v>52</v>
      </c>
      <c r="O712" s="67"/>
      <c r="P712" s="205">
        <f>O712*H712</f>
        <v>0</v>
      </c>
      <c r="Q712" s="205">
        <v>0.222</v>
      </c>
      <c r="R712" s="205">
        <f>Q712*H712</f>
        <v>0.38117400000000001</v>
      </c>
      <c r="S712" s="205">
        <v>0</v>
      </c>
      <c r="T712" s="206">
        <f>S712*H712</f>
        <v>0</v>
      </c>
      <c r="U712" s="37"/>
      <c r="V712" s="37"/>
      <c r="W712" s="37"/>
      <c r="X712" s="37"/>
      <c r="Y712" s="37"/>
      <c r="Z712" s="37"/>
      <c r="AA712" s="37"/>
      <c r="AB712" s="37"/>
      <c r="AC712" s="37"/>
      <c r="AD712" s="37"/>
      <c r="AE712" s="37"/>
      <c r="AR712" s="207" t="s">
        <v>240</v>
      </c>
      <c r="AT712" s="207" t="s">
        <v>336</v>
      </c>
      <c r="AU712" s="207" t="s">
        <v>90</v>
      </c>
      <c r="AY712" s="19" t="s">
        <v>197</v>
      </c>
      <c r="BE712" s="208">
        <f>IF(N712="základní",J712,0)</f>
        <v>0</v>
      </c>
      <c r="BF712" s="208">
        <f>IF(N712="snížená",J712,0)</f>
        <v>0</v>
      </c>
      <c r="BG712" s="208">
        <f>IF(N712="zákl. přenesená",J712,0)</f>
        <v>0</v>
      </c>
      <c r="BH712" s="208">
        <f>IF(N712="sníž. přenesená",J712,0)</f>
        <v>0</v>
      </c>
      <c r="BI712" s="208">
        <f>IF(N712="nulová",J712,0)</f>
        <v>0</v>
      </c>
      <c r="BJ712" s="19" t="s">
        <v>40</v>
      </c>
      <c r="BK712" s="208">
        <f>ROUND(I712*H712,2)</f>
        <v>0</v>
      </c>
      <c r="BL712" s="19" t="s">
        <v>166</v>
      </c>
      <c r="BM712" s="207" t="s">
        <v>822</v>
      </c>
    </row>
    <row r="713" spans="1:65" s="2" customFormat="1" ht="19.2">
      <c r="A713" s="37"/>
      <c r="B713" s="38"/>
      <c r="C713" s="39"/>
      <c r="D713" s="209" t="s">
        <v>223</v>
      </c>
      <c r="E713" s="39"/>
      <c r="F713" s="210" t="s">
        <v>498</v>
      </c>
      <c r="G713" s="39"/>
      <c r="H713" s="39"/>
      <c r="I713" s="119"/>
      <c r="J713" s="39"/>
      <c r="K713" s="39"/>
      <c r="L713" s="42"/>
      <c r="M713" s="211"/>
      <c r="N713" s="212"/>
      <c r="O713" s="67"/>
      <c r="P713" s="67"/>
      <c r="Q713" s="67"/>
      <c r="R713" s="67"/>
      <c r="S713" s="67"/>
      <c r="T713" s="68"/>
      <c r="U713" s="37"/>
      <c r="V713" s="37"/>
      <c r="W713" s="37"/>
      <c r="X713" s="37"/>
      <c r="Y713" s="37"/>
      <c r="Z713" s="37"/>
      <c r="AA713" s="37"/>
      <c r="AB713" s="37"/>
      <c r="AC713" s="37"/>
      <c r="AD713" s="37"/>
      <c r="AE713" s="37"/>
      <c r="AT713" s="19" t="s">
        <v>223</v>
      </c>
      <c r="AU713" s="19" t="s">
        <v>90</v>
      </c>
    </row>
    <row r="714" spans="1:65" s="14" customFormat="1" ht="10.199999999999999">
      <c r="B714" s="223"/>
      <c r="C714" s="224"/>
      <c r="D714" s="209" t="s">
        <v>206</v>
      </c>
      <c r="E714" s="225" t="s">
        <v>32</v>
      </c>
      <c r="F714" s="226" t="s">
        <v>823</v>
      </c>
      <c r="G714" s="224"/>
      <c r="H714" s="227">
        <v>1.6830000000000001</v>
      </c>
      <c r="I714" s="228"/>
      <c r="J714" s="224"/>
      <c r="K714" s="224"/>
      <c r="L714" s="229"/>
      <c r="M714" s="230"/>
      <c r="N714" s="231"/>
      <c r="O714" s="231"/>
      <c r="P714" s="231"/>
      <c r="Q714" s="231"/>
      <c r="R714" s="231"/>
      <c r="S714" s="231"/>
      <c r="T714" s="232"/>
      <c r="AT714" s="233" t="s">
        <v>206</v>
      </c>
      <c r="AU714" s="233" t="s">
        <v>90</v>
      </c>
      <c r="AV714" s="14" t="s">
        <v>90</v>
      </c>
      <c r="AW714" s="14" t="s">
        <v>38</v>
      </c>
      <c r="AX714" s="14" t="s">
        <v>40</v>
      </c>
      <c r="AY714" s="233" t="s">
        <v>197</v>
      </c>
    </row>
    <row r="715" spans="1:65" s="14" customFormat="1" ht="10.199999999999999">
      <c r="B715" s="223"/>
      <c r="C715" s="224"/>
      <c r="D715" s="209" t="s">
        <v>206</v>
      </c>
      <c r="E715" s="224"/>
      <c r="F715" s="226" t="s">
        <v>824</v>
      </c>
      <c r="G715" s="224"/>
      <c r="H715" s="227">
        <v>1.7170000000000001</v>
      </c>
      <c r="I715" s="228"/>
      <c r="J715" s="224"/>
      <c r="K715" s="224"/>
      <c r="L715" s="229"/>
      <c r="M715" s="230"/>
      <c r="N715" s="231"/>
      <c r="O715" s="231"/>
      <c r="P715" s="231"/>
      <c r="Q715" s="231"/>
      <c r="R715" s="231"/>
      <c r="S715" s="231"/>
      <c r="T715" s="232"/>
      <c r="AT715" s="233" t="s">
        <v>206</v>
      </c>
      <c r="AU715" s="233" t="s">
        <v>90</v>
      </c>
      <c r="AV715" s="14" t="s">
        <v>90</v>
      </c>
      <c r="AW715" s="14" t="s">
        <v>4</v>
      </c>
      <c r="AX715" s="14" t="s">
        <v>40</v>
      </c>
      <c r="AY715" s="233" t="s">
        <v>197</v>
      </c>
    </row>
    <row r="716" spans="1:65" s="2" customFormat="1" ht="21.75" customHeight="1">
      <c r="A716" s="37"/>
      <c r="B716" s="38"/>
      <c r="C716" s="196" t="s">
        <v>825</v>
      </c>
      <c r="D716" s="196" t="s">
        <v>199</v>
      </c>
      <c r="E716" s="197" t="s">
        <v>826</v>
      </c>
      <c r="F716" s="198" t="s">
        <v>827</v>
      </c>
      <c r="G716" s="199" t="s">
        <v>112</v>
      </c>
      <c r="H716" s="200">
        <v>241.77</v>
      </c>
      <c r="I716" s="201"/>
      <c r="J716" s="202">
        <f>ROUND(I716*H716,2)</f>
        <v>0</v>
      </c>
      <c r="K716" s="198" t="s">
        <v>202</v>
      </c>
      <c r="L716" s="42"/>
      <c r="M716" s="203" t="s">
        <v>32</v>
      </c>
      <c r="N716" s="204" t="s">
        <v>52</v>
      </c>
      <c r="O716" s="67"/>
      <c r="P716" s="205">
        <f>O716*H716</f>
        <v>0</v>
      </c>
      <c r="Q716" s="205">
        <v>0.14066999999999999</v>
      </c>
      <c r="R716" s="205">
        <f>Q716*H716</f>
        <v>34.009785899999997</v>
      </c>
      <c r="S716" s="205">
        <v>0</v>
      </c>
      <c r="T716" s="206">
        <f>S716*H716</f>
        <v>0</v>
      </c>
      <c r="U716" s="37"/>
      <c r="V716" s="37"/>
      <c r="W716" s="37"/>
      <c r="X716" s="37"/>
      <c r="Y716" s="37"/>
      <c r="Z716" s="37"/>
      <c r="AA716" s="37"/>
      <c r="AB716" s="37"/>
      <c r="AC716" s="37"/>
      <c r="AD716" s="37"/>
      <c r="AE716" s="37"/>
      <c r="AR716" s="207" t="s">
        <v>166</v>
      </c>
      <c r="AT716" s="207" t="s">
        <v>199</v>
      </c>
      <c r="AU716" s="207" t="s">
        <v>90</v>
      </c>
      <c r="AY716" s="19" t="s">
        <v>197</v>
      </c>
      <c r="BE716" s="208">
        <f>IF(N716="základní",J716,0)</f>
        <v>0</v>
      </c>
      <c r="BF716" s="208">
        <f>IF(N716="snížená",J716,0)</f>
        <v>0</v>
      </c>
      <c r="BG716" s="208">
        <f>IF(N716="zákl. přenesená",J716,0)</f>
        <v>0</v>
      </c>
      <c r="BH716" s="208">
        <f>IF(N716="sníž. přenesená",J716,0)</f>
        <v>0</v>
      </c>
      <c r="BI716" s="208">
        <f>IF(N716="nulová",J716,0)</f>
        <v>0</v>
      </c>
      <c r="BJ716" s="19" t="s">
        <v>40</v>
      </c>
      <c r="BK716" s="208">
        <f>ROUND(I716*H716,2)</f>
        <v>0</v>
      </c>
      <c r="BL716" s="19" t="s">
        <v>166</v>
      </c>
      <c r="BM716" s="207" t="s">
        <v>828</v>
      </c>
    </row>
    <row r="717" spans="1:65" s="2" customFormat="1" ht="96">
      <c r="A717" s="37"/>
      <c r="B717" s="38"/>
      <c r="C717" s="39"/>
      <c r="D717" s="209" t="s">
        <v>204</v>
      </c>
      <c r="E717" s="39"/>
      <c r="F717" s="210" t="s">
        <v>829</v>
      </c>
      <c r="G717" s="39"/>
      <c r="H717" s="39"/>
      <c r="I717" s="119"/>
      <c r="J717" s="39"/>
      <c r="K717" s="39"/>
      <c r="L717" s="42"/>
      <c r="M717" s="211"/>
      <c r="N717" s="212"/>
      <c r="O717" s="67"/>
      <c r="P717" s="67"/>
      <c r="Q717" s="67"/>
      <c r="R717" s="67"/>
      <c r="S717" s="67"/>
      <c r="T717" s="68"/>
      <c r="U717" s="37"/>
      <c r="V717" s="37"/>
      <c r="W717" s="37"/>
      <c r="X717" s="37"/>
      <c r="Y717" s="37"/>
      <c r="Z717" s="37"/>
      <c r="AA717" s="37"/>
      <c r="AB717" s="37"/>
      <c r="AC717" s="37"/>
      <c r="AD717" s="37"/>
      <c r="AE717" s="37"/>
      <c r="AT717" s="19" t="s">
        <v>204</v>
      </c>
      <c r="AU717" s="19" t="s">
        <v>90</v>
      </c>
    </row>
    <row r="718" spans="1:65" s="2" customFormat="1" ht="19.2">
      <c r="A718" s="37"/>
      <c r="B718" s="38"/>
      <c r="C718" s="39"/>
      <c r="D718" s="209" t="s">
        <v>223</v>
      </c>
      <c r="E718" s="39"/>
      <c r="F718" s="210" t="s">
        <v>830</v>
      </c>
      <c r="G718" s="39"/>
      <c r="H718" s="39"/>
      <c r="I718" s="119"/>
      <c r="J718" s="39"/>
      <c r="K718" s="39"/>
      <c r="L718" s="42"/>
      <c r="M718" s="211"/>
      <c r="N718" s="212"/>
      <c r="O718" s="67"/>
      <c r="P718" s="67"/>
      <c r="Q718" s="67"/>
      <c r="R718" s="67"/>
      <c r="S718" s="67"/>
      <c r="T718" s="68"/>
      <c r="U718" s="37"/>
      <c r="V718" s="37"/>
      <c r="W718" s="37"/>
      <c r="X718" s="37"/>
      <c r="Y718" s="37"/>
      <c r="Z718" s="37"/>
      <c r="AA718" s="37"/>
      <c r="AB718" s="37"/>
      <c r="AC718" s="37"/>
      <c r="AD718" s="37"/>
      <c r="AE718" s="37"/>
      <c r="AT718" s="19" t="s">
        <v>223</v>
      </c>
      <c r="AU718" s="19" t="s">
        <v>90</v>
      </c>
    </row>
    <row r="719" spans="1:65" s="13" customFormat="1" ht="10.199999999999999">
      <c r="B719" s="213"/>
      <c r="C719" s="214"/>
      <c r="D719" s="209" t="s">
        <v>206</v>
      </c>
      <c r="E719" s="215" t="s">
        <v>32</v>
      </c>
      <c r="F719" s="216" t="s">
        <v>554</v>
      </c>
      <c r="G719" s="214"/>
      <c r="H719" s="215" t="s">
        <v>32</v>
      </c>
      <c r="I719" s="217"/>
      <c r="J719" s="214"/>
      <c r="K719" s="214"/>
      <c r="L719" s="218"/>
      <c r="M719" s="219"/>
      <c r="N719" s="220"/>
      <c r="O719" s="220"/>
      <c r="P719" s="220"/>
      <c r="Q719" s="220"/>
      <c r="R719" s="220"/>
      <c r="S719" s="220"/>
      <c r="T719" s="221"/>
      <c r="AT719" s="222" t="s">
        <v>206</v>
      </c>
      <c r="AU719" s="222" t="s">
        <v>90</v>
      </c>
      <c r="AV719" s="13" t="s">
        <v>40</v>
      </c>
      <c r="AW719" s="13" t="s">
        <v>38</v>
      </c>
      <c r="AX719" s="13" t="s">
        <v>81</v>
      </c>
      <c r="AY719" s="222" t="s">
        <v>197</v>
      </c>
    </row>
    <row r="720" spans="1:65" s="13" customFormat="1" ht="10.199999999999999">
      <c r="B720" s="213"/>
      <c r="C720" s="214"/>
      <c r="D720" s="209" t="s">
        <v>206</v>
      </c>
      <c r="E720" s="215" t="s">
        <v>32</v>
      </c>
      <c r="F720" s="216" t="s">
        <v>207</v>
      </c>
      <c r="G720" s="214"/>
      <c r="H720" s="215" t="s">
        <v>32</v>
      </c>
      <c r="I720" s="217"/>
      <c r="J720" s="214"/>
      <c r="K720" s="214"/>
      <c r="L720" s="218"/>
      <c r="M720" s="219"/>
      <c r="N720" s="220"/>
      <c r="O720" s="220"/>
      <c r="P720" s="220"/>
      <c r="Q720" s="220"/>
      <c r="R720" s="220"/>
      <c r="S720" s="220"/>
      <c r="T720" s="221"/>
      <c r="AT720" s="222" t="s">
        <v>206</v>
      </c>
      <c r="AU720" s="222" t="s">
        <v>90</v>
      </c>
      <c r="AV720" s="13" t="s">
        <v>40</v>
      </c>
      <c r="AW720" s="13" t="s">
        <v>38</v>
      </c>
      <c r="AX720" s="13" t="s">
        <v>81</v>
      </c>
      <c r="AY720" s="222" t="s">
        <v>197</v>
      </c>
    </row>
    <row r="721" spans="1:65" s="13" customFormat="1" ht="10.199999999999999">
      <c r="B721" s="213"/>
      <c r="C721" s="214"/>
      <c r="D721" s="209" t="s">
        <v>206</v>
      </c>
      <c r="E721" s="215" t="s">
        <v>32</v>
      </c>
      <c r="F721" s="216" t="s">
        <v>270</v>
      </c>
      <c r="G721" s="214"/>
      <c r="H721" s="215" t="s">
        <v>32</v>
      </c>
      <c r="I721" s="217"/>
      <c r="J721" s="214"/>
      <c r="K721" s="214"/>
      <c r="L721" s="218"/>
      <c r="M721" s="219"/>
      <c r="N721" s="220"/>
      <c r="O721" s="220"/>
      <c r="P721" s="220"/>
      <c r="Q721" s="220"/>
      <c r="R721" s="220"/>
      <c r="S721" s="220"/>
      <c r="T721" s="221"/>
      <c r="AT721" s="222" t="s">
        <v>206</v>
      </c>
      <c r="AU721" s="222" t="s">
        <v>90</v>
      </c>
      <c r="AV721" s="13" t="s">
        <v>40</v>
      </c>
      <c r="AW721" s="13" t="s">
        <v>38</v>
      </c>
      <c r="AX721" s="13" t="s">
        <v>81</v>
      </c>
      <c r="AY721" s="222" t="s">
        <v>197</v>
      </c>
    </row>
    <row r="722" spans="1:65" s="14" customFormat="1" ht="10.199999999999999">
      <c r="B722" s="223"/>
      <c r="C722" s="224"/>
      <c r="D722" s="209" t="s">
        <v>206</v>
      </c>
      <c r="E722" s="225" t="s">
        <v>32</v>
      </c>
      <c r="F722" s="226" t="s">
        <v>831</v>
      </c>
      <c r="G722" s="224"/>
      <c r="H722" s="227">
        <v>91.69</v>
      </c>
      <c r="I722" s="228"/>
      <c r="J722" s="224"/>
      <c r="K722" s="224"/>
      <c r="L722" s="229"/>
      <c r="M722" s="230"/>
      <c r="N722" s="231"/>
      <c r="O722" s="231"/>
      <c r="P722" s="231"/>
      <c r="Q722" s="231"/>
      <c r="R722" s="231"/>
      <c r="S722" s="231"/>
      <c r="T722" s="232"/>
      <c r="AT722" s="233" t="s">
        <v>206</v>
      </c>
      <c r="AU722" s="233" t="s">
        <v>90</v>
      </c>
      <c r="AV722" s="14" t="s">
        <v>90</v>
      </c>
      <c r="AW722" s="14" t="s">
        <v>38</v>
      </c>
      <c r="AX722" s="14" t="s">
        <v>81</v>
      </c>
      <c r="AY722" s="233" t="s">
        <v>197</v>
      </c>
    </row>
    <row r="723" spans="1:65" s="14" customFormat="1" ht="10.199999999999999">
      <c r="B723" s="223"/>
      <c r="C723" s="224"/>
      <c r="D723" s="209" t="s">
        <v>206</v>
      </c>
      <c r="E723" s="225" t="s">
        <v>32</v>
      </c>
      <c r="F723" s="226" t="s">
        <v>832</v>
      </c>
      <c r="G723" s="224"/>
      <c r="H723" s="227">
        <v>150.08000000000001</v>
      </c>
      <c r="I723" s="228"/>
      <c r="J723" s="224"/>
      <c r="K723" s="224"/>
      <c r="L723" s="229"/>
      <c r="M723" s="230"/>
      <c r="N723" s="231"/>
      <c r="O723" s="231"/>
      <c r="P723" s="231"/>
      <c r="Q723" s="231"/>
      <c r="R723" s="231"/>
      <c r="S723" s="231"/>
      <c r="T723" s="232"/>
      <c r="AT723" s="233" t="s">
        <v>206</v>
      </c>
      <c r="AU723" s="233" t="s">
        <v>90</v>
      </c>
      <c r="AV723" s="14" t="s">
        <v>90</v>
      </c>
      <c r="AW723" s="14" t="s">
        <v>38</v>
      </c>
      <c r="AX723" s="14" t="s">
        <v>81</v>
      </c>
      <c r="AY723" s="233" t="s">
        <v>197</v>
      </c>
    </row>
    <row r="724" spans="1:65" s="15" customFormat="1" ht="10.199999999999999">
      <c r="B724" s="234"/>
      <c r="C724" s="235"/>
      <c r="D724" s="209" t="s">
        <v>206</v>
      </c>
      <c r="E724" s="236" t="s">
        <v>32</v>
      </c>
      <c r="F724" s="237" t="s">
        <v>209</v>
      </c>
      <c r="G724" s="235"/>
      <c r="H724" s="238">
        <v>241.77</v>
      </c>
      <c r="I724" s="239"/>
      <c r="J724" s="235"/>
      <c r="K724" s="235"/>
      <c r="L724" s="240"/>
      <c r="M724" s="241"/>
      <c r="N724" s="242"/>
      <c r="O724" s="242"/>
      <c r="P724" s="242"/>
      <c r="Q724" s="242"/>
      <c r="R724" s="242"/>
      <c r="S724" s="242"/>
      <c r="T724" s="243"/>
      <c r="AT724" s="244" t="s">
        <v>206</v>
      </c>
      <c r="AU724" s="244" t="s">
        <v>90</v>
      </c>
      <c r="AV724" s="15" t="s">
        <v>166</v>
      </c>
      <c r="AW724" s="15" t="s">
        <v>38</v>
      </c>
      <c r="AX724" s="15" t="s">
        <v>40</v>
      </c>
      <c r="AY724" s="244" t="s">
        <v>197</v>
      </c>
    </row>
    <row r="725" spans="1:65" s="2" customFormat="1" ht="16.5" customHeight="1">
      <c r="A725" s="37"/>
      <c r="B725" s="38"/>
      <c r="C725" s="256" t="s">
        <v>833</v>
      </c>
      <c r="D725" s="256" t="s">
        <v>336</v>
      </c>
      <c r="E725" s="257" t="s">
        <v>834</v>
      </c>
      <c r="F725" s="258" t="s">
        <v>835</v>
      </c>
      <c r="G725" s="259" t="s">
        <v>112</v>
      </c>
      <c r="H725" s="260">
        <v>92.606999999999999</v>
      </c>
      <c r="I725" s="261"/>
      <c r="J725" s="262">
        <f>ROUND(I725*H725,2)</f>
        <v>0</v>
      </c>
      <c r="K725" s="258" t="s">
        <v>202</v>
      </c>
      <c r="L725" s="263"/>
      <c r="M725" s="264" t="s">
        <v>32</v>
      </c>
      <c r="N725" s="265" t="s">
        <v>52</v>
      </c>
      <c r="O725" s="67"/>
      <c r="P725" s="205">
        <f>O725*H725</f>
        <v>0</v>
      </c>
      <c r="Q725" s="205">
        <v>6.5000000000000002E-2</v>
      </c>
      <c r="R725" s="205">
        <f>Q725*H725</f>
        <v>6.0194549999999998</v>
      </c>
      <c r="S725" s="205">
        <v>0</v>
      </c>
      <c r="T725" s="206">
        <f>S725*H725</f>
        <v>0</v>
      </c>
      <c r="U725" s="37"/>
      <c r="V725" s="37"/>
      <c r="W725" s="37"/>
      <c r="X725" s="37"/>
      <c r="Y725" s="37"/>
      <c r="Z725" s="37"/>
      <c r="AA725" s="37"/>
      <c r="AB725" s="37"/>
      <c r="AC725" s="37"/>
      <c r="AD725" s="37"/>
      <c r="AE725" s="37"/>
      <c r="AR725" s="207" t="s">
        <v>240</v>
      </c>
      <c r="AT725" s="207" t="s">
        <v>336</v>
      </c>
      <c r="AU725" s="207" t="s">
        <v>90</v>
      </c>
      <c r="AY725" s="19" t="s">
        <v>197</v>
      </c>
      <c r="BE725" s="208">
        <f>IF(N725="základní",J725,0)</f>
        <v>0</v>
      </c>
      <c r="BF725" s="208">
        <f>IF(N725="snížená",J725,0)</f>
        <v>0</v>
      </c>
      <c r="BG725" s="208">
        <f>IF(N725="zákl. přenesená",J725,0)</f>
        <v>0</v>
      </c>
      <c r="BH725" s="208">
        <f>IF(N725="sníž. přenesená",J725,0)</f>
        <v>0</v>
      </c>
      <c r="BI725" s="208">
        <f>IF(N725="nulová",J725,0)</f>
        <v>0</v>
      </c>
      <c r="BJ725" s="19" t="s">
        <v>40</v>
      </c>
      <c r="BK725" s="208">
        <f>ROUND(I725*H725,2)</f>
        <v>0</v>
      </c>
      <c r="BL725" s="19" t="s">
        <v>166</v>
      </c>
      <c r="BM725" s="207" t="s">
        <v>836</v>
      </c>
    </row>
    <row r="726" spans="1:65" s="2" customFormat="1" ht="19.2">
      <c r="A726" s="37"/>
      <c r="B726" s="38"/>
      <c r="C726" s="39"/>
      <c r="D726" s="209" t="s">
        <v>223</v>
      </c>
      <c r="E726" s="39"/>
      <c r="F726" s="210" t="s">
        <v>616</v>
      </c>
      <c r="G726" s="39"/>
      <c r="H726" s="39"/>
      <c r="I726" s="119"/>
      <c r="J726" s="39"/>
      <c r="K726" s="39"/>
      <c r="L726" s="42"/>
      <c r="M726" s="211"/>
      <c r="N726" s="212"/>
      <c r="O726" s="67"/>
      <c r="P726" s="67"/>
      <c r="Q726" s="67"/>
      <c r="R726" s="67"/>
      <c r="S726" s="67"/>
      <c r="T726" s="68"/>
      <c r="U726" s="37"/>
      <c r="V726" s="37"/>
      <c r="W726" s="37"/>
      <c r="X726" s="37"/>
      <c r="Y726" s="37"/>
      <c r="Z726" s="37"/>
      <c r="AA726" s="37"/>
      <c r="AB726" s="37"/>
      <c r="AC726" s="37"/>
      <c r="AD726" s="37"/>
      <c r="AE726" s="37"/>
      <c r="AT726" s="19" t="s">
        <v>223</v>
      </c>
      <c r="AU726" s="19" t="s">
        <v>90</v>
      </c>
    </row>
    <row r="727" spans="1:65" s="14" customFormat="1" ht="10.199999999999999">
      <c r="B727" s="223"/>
      <c r="C727" s="224"/>
      <c r="D727" s="209" t="s">
        <v>206</v>
      </c>
      <c r="E727" s="225" t="s">
        <v>32</v>
      </c>
      <c r="F727" s="226" t="s">
        <v>831</v>
      </c>
      <c r="G727" s="224"/>
      <c r="H727" s="227">
        <v>91.69</v>
      </c>
      <c r="I727" s="228"/>
      <c r="J727" s="224"/>
      <c r="K727" s="224"/>
      <c r="L727" s="229"/>
      <c r="M727" s="230"/>
      <c r="N727" s="231"/>
      <c r="O727" s="231"/>
      <c r="P727" s="231"/>
      <c r="Q727" s="231"/>
      <c r="R727" s="231"/>
      <c r="S727" s="231"/>
      <c r="T727" s="232"/>
      <c r="AT727" s="233" t="s">
        <v>206</v>
      </c>
      <c r="AU727" s="233" t="s">
        <v>90</v>
      </c>
      <c r="AV727" s="14" t="s">
        <v>90</v>
      </c>
      <c r="AW727" s="14" t="s">
        <v>38</v>
      </c>
      <c r="AX727" s="14" t="s">
        <v>40</v>
      </c>
      <c r="AY727" s="233" t="s">
        <v>197</v>
      </c>
    </row>
    <row r="728" spans="1:65" s="14" customFormat="1" ht="10.199999999999999">
      <c r="B728" s="223"/>
      <c r="C728" s="224"/>
      <c r="D728" s="209" t="s">
        <v>206</v>
      </c>
      <c r="E728" s="224"/>
      <c r="F728" s="226" t="s">
        <v>837</v>
      </c>
      <c r="G728" s="224"/>
      <c r="H728" s="227">
        <v>92.606999999999999</v>
      </c>
      <c r="I728" s="228"/>
      <c r="J728" s="224"/>
      <c r="K728" s="224"/>
      <c r="L728" s="229"/>
      <c r="M728" s="230"/>
      <c r="N728" s="231"/>
      <c r="O728" s="231"/>
      <c r="P728" s="231"/>
      <c r="Q728" s="231"/>
      <c r="R728" s="231"/>
      <c r="S728" s="231"/>
      <c r="T728" s="232"/>
      <c r="AT728" s="233" t="s">
        <v>206</v>
      </c>
      <c r="AU728" s="233" t="s">
        <v>90</v>
      </c>
      <c r="AV728" s="14" t="s">
        <v>90</v>
      </c>
      <c r="AW728" s="14" t="s">
        <v>4</v>
      </c>
      <c r="AX728" s="14" t="s">
        <v>40</v>
      </c>
      <c r="AY728" s="233" t="s">
        <v>197</v>
      </c>
    </row>
    <row r="729" spans="1:65" s="2" customFormat="1" ht="16.5" customHeight="1">
      <c r="A729" s="37"/>
      <c r="B729" s="38"/>
      <c r="C729" s="256" t="s">
        <v>838</v>
      </c>
      <c r="D729" s="256" t="s">
        <v>336</v>
      </c>
      <c r="E729" s="257" t="s">
        <v>839</v>
      </c>
      <c r="F729" s="258" t="s">
        <v>840</v>
      </c>
      <c r="G729" s="259" t="s">
        <v>112</v>
      </c>
      <c r="H729" s="260">
        <v>122.18</v>
      </c>
      <c r="I729" s="261"/>
      <c r="J729" s="262">
        <f>ROUND(I729*H729,2)</f>
        <v>0</v>
      </c>
      <c r="K729" s="258" t="s">
        <v>202</v>
      </c>
      <c r="L729" s="263"/>
      <c r="M729" s="264" t="s">
        <v>32</v>
      </c>
      <c r="N729" s="265" t="s">
        <v>52</v>
      </c>
      <c r="O729" s="67"/>
      <c r="P729" s="205">
        <f>O729*H729</f>
        <v>0</v>
      </c>
      <c r="Q729" s="205">
        <v>0.125</v>
      </c>
      <c r="R729" s="205">
        <f>Q729*H729</f>
        <v>15.272500000000001</v>
      </c>
      <c r="S729" s="205">
        <v>0</v>
      </c>
      <c r="T729" s="206">
        <f>S729*H729</f>
        <v>0</v>
      </c>
      <c r="U729" s="37"/>
      <c r="V729" s="37"/>
      <c r="W729" s="37"/>
      <c r="X729" s="37"/>
      <c r="Y729" s="37"/>
      <c r="Z729" s="37"/>
      <c r="AA729" s="37"/>
      <c r="AB729" s="37"/>
      <c r="AC729" s="37"/>
      <c r="AD729" s="37"/>
      <c r="AE729" s="37"/>
      <c r="AR729" s="207" t="s">
        <v>240</v>
      </c>
      <c r="AT729" s="207" t="s">
        <v>336</v>
      </c>
      <c r="AU729" s="207" t="s">
        <v>90</v>
      </c>
      <c r="AY729" s="19" t="s">
        <v>197</v>
      </c>
      <c r="BE729" s="208">
        <f>IF(N729="základní",J729,0)</f>
        <v>0</v>
      </c>
      <c r="BF729" s="208">
        <f>IF(N729="snížená",J729,0)</f>
        <v>0</v>
      </c>
      <c r="BG729" s="208">
        <f>IF(N729="zákl. přenesená",J729,0)</f>
        <v>0</v>
      </c>
      <c r="BH729" s="208">
        <f>IF(N729="sníž. přenesená",J729,0)</f>
        <v>0</v>
      </c>
      <c r="BI729" s="208">
        <f>IF(N729="nulová",J729,0)</f>
        <v>0</v>
      </c>
      <c r="BJ729" s="19" t="s">
        <v>40</v>
      </c>
      <c r="BK729" s="208">
        <f>ROUND(I729*H729,2)</f>
        <v>0</v>
      </c>
      <c r="BL729" s="19" t="s">
        <v>166</v>
      </c>
      <c r="BM729" s="207" t="s">
        <v>841</v>
      </c>
    </row>
    <row r="730" spans="1:65" s="2" customFormat="1" ht="28.8">
      <c r="A730" s="37"/>
      <c r="B730" s="38"/>
      <c r="C730" s="39"/>
      <c r="D730" s="209" t="s">
        <v>223</v>
      </c>
      <c r="E730" s="39"/>
      <c r="F730" s="210" t="s">
        <v>842</v>
      </c>
      <c r="G730" s="39"/>
      <c r="H730" s="39"/>
      <c r="I730" s="119"/>
      <c r="J730" s="39"/>
      <c r="K730" s="39"/>
      <c r="L730" s="42"/>
      <c r="M730" s="211"/>
      <c r="N730" s="212"/>
      <c r="O730" s="67"/>
      <c r="P730" s="67"/>
      <c r="Q730" s="67"/>
      <c r="R730" s="67"/>
      <c r="S730" s="67"/>
      <c r="T730" s="68"/>
      <c r="U730" s="37"/>
      <c r="V730" s="37"/>
      <c r="W730" s="37"/>
      <c r="X730" s="37"/>
      <c r="Y730" s="37"/>
      <c r="Z730" s="37"/>
      <c r="AA730" s="37"/>
      <c r="AB730" s="37"/>
      <c r="AC730" s="37"/>
      <c r="AD730" s="37"/>
      <c r="AE730" s="37"/>
      <c r="AT730" s="19" t="s">
        <v>223</v>
      </c>
      <c r="AU730" s="19" t="s">
        <v>90</v>
      </c>
    </row>
    <row r="731" spans="1:65" s="14" customFormat="1" ht="10.199999999999999">
      <c r="B731" s="223"/>
      <c r="C731" s="224"/>
      <c r="D731" s="209" t="s">
        <v>206</v>
      </c>
      <c r="E731" s="225" t="s">
        <v>32</v>
      </c>
      <c r="F731" s="226" t="s">
        <v>119</v>
      </c>
      <c r="G731" s="224"/>
      <c r="H731" s="227">
        <v>120.97</v>
      </c>
      <c r="I731" s="228"/>
      <c r="J731" s="224"/>
      <c r="K731" s="224"/>
      <c r="L731" s="229"/>
      <c r="M731" s="230"/>
      <c r="N731" s="231"/>
      <c r="O731" s="231"/>
      <c r="P731" s="231"/>
      <c r="Q731" s="231"/>
      <c r="R731" s="231"/>
      <c r="S731" s="231"/>
      <c r="T731" s="232"/>
      <c r="AT731" s="233" t="s">
        <v>206</v>
      </c>
      <c r="AU731" s="233" t="s">
        <v>90</v>
      </c>
      <c r="AV731" s="14" t="s">
        <v>90</v>
      </c>
      <c r="AW731" s="14" t="s">
        <v>38</v>
      </c>
      <c r="AX731" s="14" t="s">
        <v>40</v>
      </c>
      <c r="AY731" s="233" t="s">
        <v>197</v>
      </c>
    </row>
    <row r="732" spans="1:65" s="14" customFormat="1" ht="10.199999999999999">
      <c r="B732" s="223"/>
      <c r="C732" s="224"/>
      <c r="D732" s="209" t="s">
        <v>206</v>
      </c>
      <c r="E732" s="224"/>
      <c r="F732" s="226" t="s">
        <v>843</v>
      </c>
      <c r="G732" s="224"/>
      <c r="H732" s="227">
        <v>122.18</v>
      </c>
      <c r="I732" s="228"/>
      <c r="J732" s="224"/>
      <c r="K732" s="224"/>
      <c r="L732" s="229"/>
      <c r="M732" s="230"/>
      <c r="N732" s="231"/>
      <c r="O732" s="231"/>
      <c r="P732" s="231"/>
      <c r="Q732" s="231"/>
      <c r="R732" s="231"/>
      <c r="S732" s="231"/>
      <c r="T732" s="232"/>
      <c r="AT732" s="233" t="s">
        <v>206</v>
      </c>
      <c r="AU732" s="233" t="s">
        <v>90</v>
      </c>
      <c r="AV732" s="14" t="s">
        <v>90</v>
      </c>
      <c r="AW732" s="14" t="s">
        <v>4</v>
      </c>
      <c r="AX732" s="14" t="s">
        <v>40</v>
      </c>
      <c r="AY732" s="233" t="s">
        <v>197</v>
      </c>
    </row>
    <row r="733" spans="1:65" s="2" customFormat="1" ht="16.5" customHeight="1">
      <c r="A733" s="37"/>
      <c r="B733" s="38"/>
      <c r="C733" s="256" t="s">
        <v>844</v>
      </c>
      <c r="D733" s="256" t="s">
        <v>336</v>
      </c>
      <c r="E733" s="257" t="s">
        <v>845</v>
      </c>
      <c r="F733" s="258" t="s">
        <v>846</v>
      </c>
      <c r="G733" s="259" t="s">
        <v>112</v>
      </c>
      <c r="H733" s="260">
        <v>29.401</v>
      </c>
      <c r="I733" s="261"/>
      <c r="J733" s="262">
        <f>ROUND(I733*H733,2)</f>
        <v>0</v>
      </c>
      <c r="K733" s="258" t="s">
        <v>202</v>
      </c>
      <c r="L733" s="263"/>
      <c r="M733" s="264" t="s">
        <v>32</v>
      </c>
      <c r="N733" s="265" t="s">
        <v>52</v>
      </c>
      <c r="O733" s="67"/>
      <c r="P733" s="205">
        <f>O733*H733</f>
        <v>0</v>
      </c>
      <c r="Q733" s="205">
        <v>0.15</v>
      </c>
      <c r="R733" s="205">
        <f>Q733*H733</f>
        <v>4.4101499999999998</v>
      </c>
      <c r="S733" s="205">
        <v>0</v>
      </c>
      <c r="T733" s="206">
        <f>S733*H733</f>
        <v>0</v>
      </c>
      <c r="U733" s="37"/>
      <c r="V733" s="37"/>
      <c r="W733" s="37"/>
      <c r="X733" s="37"/>
      <c r="Y733" s="37"/>
      <c r="Z733" s="37"/>
      <c r="AA733" s="37"/>
      <c r="AB733" s="37"/>
      <c r="AC733" s="37"/>
      <c r="AD733" s="37"/>
      <c r="AE733" s="37"/>
      <c r="AR733" s="207" t="s">
        <v>240</v>
      </c>
      <c r="AT733" s="207" t="s">
        <v>336</v>
      </c>
      <c r="AU733" s="207" t="s">
        <v>90</v>
      </c>
      <c r="AY733" s="19" t="s">
        <v>197</v>
      </c>
      <c r="BE733" s="208">
        <f>IF(N733="základní",J733,0)</f>
        <v>0</v>
      </c>
      <c r="BF733" s="208">
        <f>IF(N733="snížená",J733,0)</f>
        <v>0</v>
      </c>
      <c r="BG733" s="208">
        <f>IF(N733="zákl. přenesená",J733,0)</f>
        <v>0</v>
      </c>
      <c r="BH733" s="208">
        <f>IF(N733="sníž. přenesená",J733,0)</f>
        <v>0</v>
      </c>
      <c r="BI733" s="208">
        <f>IF(N733="nulová",J733,0)</f>
        <v>0</v>
      </c>
      <c r="BJ733" s="19" t="s">
        <v>40</v>
      </c>
      <c r="BK733" s="208">
        <f>ROUND(I733*H733,2)</f>
        <v>0</v>
      </c>
      <c r="BL733" s="19" t="s">
        <v>166</v>
      </c>
      <c r="BM733" s="207" t="s">
        <v>847</v>
      </c>
    </row>
    <row r="734" spans="1:65" s="2" customFormat="1" ht="38.4">
      <c r="A734" s="37"/>
      <c r="B734" s="38"/>
      <c r="C734" s="39"/>
      <c r="D734" s="209" t="s">
        <v>223</v>
      </c>
      <c r="E734" s="39"/>
      <c r="F734" s="210" t="s">
        <v>848</v>
      </c>
      <c r="G734" s="39"/>
      <c r="H734" s="39"/>
      <c r="I734" s="119"/>
      <c r="J734" s="39"/>
      <c r="K734" s="39"/>
      <c r="L734" s="42"/>
      <c r="M734" s="211"/>
      <c r="N734" s="212"/>
      <c r="O734" s="67"/>
      <c r="P734" s="67"/>
      <c r="Q734" s="67"/>
      <c r="R734" s="67"/>
      <c r="S734" s="67"/>
      <c r="T734" s="68"/>
      <c r="U734" s="37"/>
      <c r="V734" s="37"/>
      <c r="W734" s="37"/>
      <c r="X734" s="37"/>
      <c r="Y734" s="37"/>
      <c r="Z734" s="37"/>
      <c r="AA734" s="37"/>
      <c r="AB734" s="37"/>
      <c r="AC734" s="37"/>
      <c r="AD734" s="37"/>
      <c r="AE734" s="37"/>
      <c r="AT734" s="19" t="s">
        <v>223</v>
      </c>
      <c r="AU734" s="19" t="s">
        <v>90</v>
      </c>
    </row>
    <row r="735" spans="1:65" s="14" customFormat="1" ht="10.199999999999999">
      <c r="B735" s="223"/>
      <c r="C735" s="224"/>
      <c r="D735" s="209" t="s">
        <v>206</v>
      </c>
      <c r="E735" s="225" t="s">
        <v>32</v>
      </c>
      <c r="F735" s="226" t="s">
        <v>122</v>
      </c>
      <c r="G735" s="224"/>
      <c r="H735" s="227">
        <v>29.11</v>
      </c>
      <c r="I735" s="228"/>
      <c r="J735" s="224"/>
      <c r="K735" s="224"/>
      <c r="L735" s="229"/>
      <c r="M735" s="230"/>
      <c r="N735" s="231"/>
      <c r="O735" s="231"/>
      <c r="P735" s="231"/>
      <c r="Q735" s="231"/>
      <c r="R735" s="231"/>
      <c r="S735" s="231"/>
      <c r="T735" s="232"/>
      <c r="AT735" s="233" t="s">
        <v>206</v>
      </c>
      <c r="AU735" s="233" t="s">
        <v>90</v>
      </c>
      <c r="AV735" s="14" t="s">
        <v>90</v>
      </c>
      <c r="AW735" s="14" t="s">
        <v>38</v>
      </c>
      <c r="AX735" s="14" t="s">
        <v>40</v>
      </c>
      <c r="AY735" s="233" t="s">
        <v>197</v>
      </c>
    </row>
    <row r="736" spans="1:65" s="14" customFormat="1" ht="10.199999999999999">
      <c r="B736" s="223"/>
      <c r="C736" s="224"/>
      <c r="D736" s="209" t="s">
        <v>206</v>
      </c>
      <c r="E736" s="224"/>
      <c r="F736" s="226" t="s">
        <v>849</v>
      </c>
      <c r="G736" s="224"/>
      <c r="H736" s="227">
        <v>29.401</v>
      </c>
      <c r="I736" s="228"/>
      <c r="J736" s="224"/>
      <c r="K736" s="224"/>
      <c r="L736" s="229"/>
      <c r="M736" s="230"/>
      <c r="N736" s="231"/>
      <c r="O736" s="231"/>
      <c r="P736" s="231"/>
      <c r="Q736" s="231"/>
      <c r="R736" s="231"/>
      <c r="S736" s="231"/>
      <c r="T736" s="232"/>
      <c r="AT736" s="233" t="s">
        <v>206</v>
      </c>
      <c r="AU736" s="233" t="s">
        <v>90</v>
      </c>
      <c r="AV736" s="14" t="s">
        <v>90</v>
      </c>
      <c r="AW736" s="14" t="s">
        <v>4</v>
      </c>
      <c r="AX736" s="14" t="s">
        <v>40</v>
      </c>
      <c r="AY736" s="233" t="s">
        <v>197</v>
      </c>
    </row>
    <row r="737" spans="1:65" s="2" customFormat="1" ht="16.5" customHeight="1">
      <c r="A737" s="37"/>
      <c r="B737" s="38"/>
      <c r="C737" s="196" t="s">
        <v>850</v>
      </c>
      <c r="D737" s="196" t="s">
        <v>199</v>
      </c>
      <c r="E737" s="197" t="s">
        <v>851</v>
      </c>
      <c r="F737" s="198" t="s">
        <v>852</v>
      </c>
      <c r="G737" s="199" t="s">
        <v>112</v>
      </c>
      <c r="H737" s="200">
        <v>34.159999999999997</v>
      </c>
      <c r="I737" s="201"/>
      <c r="J737" s="202">
        <f>ROUND(I737*H737,2)</f>
        <v>0</v>
      </c>
      <c r="K737" s="198" t="s">
        <v>202</v>
      </c>
      <c r="L737" s="42"/>
      <c r="M737" s="203" t="s">
        <v>32</v>
      </c>
      <c r="N737" s="204" t="s">
        <v>52</v>
      </c>
      <c r="O737" s="67"/>
      <c r="P737" s="205">
        <f>O737*H737</f>
        <v>0</v>
      </c>
      <c r="Q737" s="205">
        <v>0</v>
      </c>
      <c r="R737" s="205">
        <f>Q737*H737</f>
        <v>0</v>
      </c>
      <c r="S737" s="205">
        <v>0</v>
      </c>
      <c r="T737" s="206">
        <f>S737*H737</f>
        <v>0</v>
      </c>
      <c r="U737" s="37"/>
      <c r="V737" s="37"/>
      <c r="W737" s="37"/>
      <c r="X737" s="37"/>
      <c r="Y737" s="37"/>
      <c r="Z737" s="37"/>
      <c r="AA737" s="37"/>
      <c r="AB737" s="37"/>
      <c r="AC737" s="37"/>
      <c r="AD737" s="37"/>
      <c r="AE737" s="37"/>
      <c r="AR737" s="207" t="s">
        <v>166</v>
      </c>
      <c r="AT737" s="207" t="s">
        <v>199</v>
      </c>
      <c r="AU737" s="207" t="s">
        <v>90</v>
      </c>
      <c r="AY737" s="19" t="s">
        <v>197</v>
      </c>
      <c r="BE737" s="208">
        <f>IF(N737="základní",J737,0)</f>
        <v>0</v>
      </c>
      <c r="BF737" s="208">
        <f>IF(N737="snížená",J737,0)</f>
        <v>0</v>
      </c>
      <c r="BG737" s="208">
        <f>IF(N737="zákl. přenesená",J737,0)</f>
        <v>0</v>
      </c>
      <c r="BH737" s="208">
        <f>IF(N737="sníž. přenesená",J737,0)</f>
        <v>0</v>
      </c>
      <c r="BI737" s="208">
        <f>IF(N737="nulová",J737,0)</f>
        <v>0</v>
      </c>
      <c r="BJ737" s="19" t="s">
        <v>40</v>
      </c>
      <c r="BK737" s="208">
        <f>ROUND(I737*H737,2)</f>
        <v>0</v>
      </c>
      <c r="BL737" s="19" t="s">
        <v>166</v>
      </c>
      <c r="BM737" s="207" t="s">
        <v>853</v>
      </c>
    </row>
    <row r="738" spans="1:65" s="2" customFormat="1" ht="28.8">
      <c r="A738" s="37"/>
      <c r="B738" s="38"/>
      <c r="C738" s="39"/>
      <c r="D738" s="209" t="s">
        <v>204</v>
      </c>
      <c r="E738" s="39"/>
      <c r="F738" s="210" t="s">
        <v>854</v>
      </c>
      <c r="G738" s="39"/>
      <c r="H738" s="39"/>
      <c r="I738" s="119"/>
      <c r="J738" s="39"/>
      <c r="K738" s="39"/>
      <c r="L738" s="42"/>
      <c r="M738" s="211"/>
      <c r="N738" s="212"/>
      <c r="O738" s="67"/>
      <c r="P738" s="67"/>
      <c r="Q738" s="67"/>
      <c r="R738" s="67"/>
      <c r="S738" s="67"/>
      <c r="T738" s="68"/>
      <c r="U738" s="37"/>
      <c r="V738" s="37"/>
      <c r="W738" s="37"/>
      <c r="X738" s="37"/>
      <c r="Y738" s="37"/>
      <c r="Z738" s="37"/>
      <c r="AA738" s="37"/>
      <c r="AB738" s="37"/>
      <c r="AC738" s="37"/>
      <c r="AD738" s="37"/>
      <c r="AE738" s="37"/>
      <c r="AT738" s="19" t="s">
        <v>204</v>
      </c>
      <c r="AU738" s="19" t="s">
        <v>90</v>
      </c>
    </row>
    <row r="739" spans="1:65" s="13" customFormat="1" ht="10.199999999999999">
      <c r="B739" s="213"/>
      <c r="C739" s="214"/>
      <c r="D739" s="209" t="s">
        <v>206</v>
      </c>
      <c r="E739" s="215" t="s">
        <v>32</v>
      </c>
      <c r="F739" s="216" t="s">
        <v>855</v>
      </c>
      <c r="G739" s="214"/>
      <c r="H739" s="215" t="s">
        <v>32</v>
      </c>
      <c r="I739" s="217"/>
      <c r="J739" s="214"/>
      <c r="K739" s="214"/>
      <c r="L739" s="218"/>
      <c r="M739" s="219"/>
      <c r="N739" s="220"/>
      <c r="O739" s="220"/>
      <c r="P739" s="220"/>
      <c r="Q739" s="220"/>
      <c r="R739" s="220"/>
      <c r="S739" s="220"/>
      <c r="T739" s="221"/>
      <c r="AT739" s="222" t="s">
        <v>206</v>
      </c>
      <c r="AU739" s="222" t="s">
        <v>90</v>
      </c>
      <c r="AV739" s="13" t="s">
        <v>40</v>
      </c>
      <c r="AW739" s="13" t="s">
        <v>38</v>
      </c>
      <c r="AX739" s="13" t="s">
        <v>81</v>
      </c>
      <c r="AY739" s="222" t="s">
        <v>197</v>
      </c>
    </row>
    <row r="740" spans="1:65" s="13" customFormat="1" ht="10.199999999999999">
      <c r="B740" s="213"/>
      <c r="C740" s="214"/>
      <c r="D740" s="209" t="s">
        <v>206</v>
      </c>
      <c r="E740" s="215" t="s">
        <v>32</v>
      </c>
      <c r="F740" s="216" t="s">
        <v>856</v>
      </c>
      <c r="G740" s="214"/>
      <c r="H740" s="215" t="s">
        <v>32</v>
      </c>
      <c r="I740" s="217"/>
      <c r="J740" s="214"/>
      <c r="K740" s="214"/>
      <c r="L740" s="218"/>
      <c r="M740" s="219"/>
      <c r="N740" s="220"/>
      <c r="O740" s="220"/>
      <c r="P740" s="220"/>
      <c r="Q740" s="220"/>
      <c r="R740" s="220"/>
      <c r="S740" s="220"/>
      <c r="T740" s="221"/>
      <c r="AT740" s="222" t="s">
        <v>206</v>
      </c>
      <c r="AU740" s="222" t="s">
        <v>90</v>
      </c>
      <c r="AV740" s="13" t="s">
        <v>40</v>
      </c>
      <c r="AW740" s="13" t="s">
        <v>38</v>
      </c>
      <c r="AX740" s="13" t="s">
        <v>81</v>
      </c>
      <c r="AY740" s="222" t="s">
        <v>197</v>
      </c>
    </row>
    <row r="741" spans="1:65" s="14" customFormat="1" ht="10.199999999999999">
      <c r="B741" s="223"/>
      <c r="C741" s="224"/>
      <c r="D741" s="209" t="s">
        <v>206</v>
      </c>
      <c r="E741" s="225" t="s">
        <v>32</v>
      </c>
      <c r="F741" s="226" t="s">
        <v>857</v>
      </c>
      <c r="G741" s="224"/>
      <c r="H741" s="227">
        <v>14.16</v>
      </c>
      <c r="I741" s="228"/>
      <c r="J741" s="224"/>
      <c r="K741" s="224"/>
      <c r="L741" s="229"/>
      <c r="M741" s="230"/>
      <c r="N741" s="231"/>
      <c r="O741" s="231"/>
      <c r="P741" s="231"/>
      <c r="Q741" s="231"/>
      <c r="R741" s="231"/>
      <c r="S741" s="231"/>
      <c r="T741" s="232"/>
      <c r="AT741" s="233" t="s">
        <v>206</v>
      </c>
      <c r="AU741" s="233" t="s">
        <v>90</v>
      </c>
      <c r="AV741" s="14" t="s">
        <v>90</v>
      </c>
      <c r="AW741" s="14" t="s">
        <v>38</v>
      </c>
      <c r="AX741" s="14" t="s">
        <v>81</v>
      </c>
      <c r="AY741" s="233" t="s">
        <v>197</v>
      </c>
    </row>
    <row r="742" spans="1:65" s="14" customFormat="1" ht="10.199999999999999">
      <c r="B742" s="223"/>
      <c r="C742" s="224"/>
      <c r="D742" s="209" t="s">
        <v>206</v>
      </c>
      <c r="E742" s="225" t="s">
        <v>32</v>
      </c>
      <c r="F742" s="226" t="s">
        <v>858</v>
      </c>
      <c r="G742" s="224"/>
      <c r="H742" s="227">
        <v>20</v>
      </c>
      <c r="I742" s="228"/>
      <c r="J742" s="224"/>
      <c r="K742" s="224"/>
      <c r="L742" s="229"/>
      <c r="M742" s="230"/>
      <c r="N742" s="231"/>
      <c r="O742" s="231"/>
      <c r="P742" s="231"/>
      <c r="Q742" s="231"/>
      <c r="R742" s="231"/>
      <c r="S742" s="231"/>
      <c r="T742" s="232"/>
      <c r="AT742" s="233" t="s">
        <v>206</v>
      </c>
      <c r="AU742" s="233" t="s">
        <v>90</v>
      </c>
      <c r="AV742" s="14" t="s">
        <v>90</v>
      </c>
      <c r="AW742" s="14" t="s">
        <v>38</v>
      </c>
      <c r="AX742" s="14" t="s">
        <v>81</v>
      </c>
      <c r="AY742" s="233" t="s">
        <v>197</v>
      </c>
    </row>
    <row r="743" spans="1:65" s="15" customFormat="1" ht="10.199999999999999">
      <c r="B743" s="234"/>
      <c r="C743" s="235"/>
      <c r="D743" s="209" t="s">
        <v>206</v>
      </c>
      <c r="E743" s="236" t="s">
        <v>32</v>
      </c>
      <c r="F743" s="237" t="s">
        <v>209</v>
      </c>
      <c r="G743" s="235"/>
      <c r="H743" s="238">
        <v>34.159999999999997</v>
      </c>
      <c r="I743" s="239"/>
      <c r="J743" s="235"/>
      <c r="K743" s="235"/>
      <c r="L743" s="240"/>
      <c r="M743" s="241"/>
      <c r="N743" s="242"/>
      <c r="O743" s="242"/>
      <c r="P743" s="242"/>
      <c r="Q743" s="242"/>
      <c r="R743" s="242"/>
      <c r="S743" s="242"/>
      <c r="T743" s="243"/>
      <c r="AT743" s="244" t="s">
        <v>206</v>
      </c>
      <c r="AU743" s="244" t="s">
        <v>90</v>
      </c>
      <c r="AV743" s="15" t="s">
        <v>166</v>
      </c>
      <c r="AW743" s="15" t="s">
        <v>38</v>
      </c>
      <c r="AX743" s="15" t="s">
        <v>40</v>
      </c>
      <c r="AY743" s="244" t="s">
        <v>197</v>
      </c>
    </row>
    <row r="744" spans="1:65" s="2" customFormat="1" ht="21.75" customHeight="1">
      <c r="A744" s="37"/>
      <c r="B744" s="38"/>
      <c r="C744" s="196" t="s">
        <v>859</v>
      </c>
      <c r="D744" s="196" t="s">
        <v>199</v>
      </c>
      <c r="E744" s="197" t="s">
        <v>860</v>
      </c>
      <c r="F744" s="198" t="s">
        <v>861</v>
      </c>
      <c r="G744" s="199" t="s">
        <v>112</v>
      </c>
      <c r="H744" s="200">
        <v>34.14</v>
      </c>
      <c r="I744" s="201"/>
      <c r="J744" s="202">
        <f>ROUND(I744*H744,2)</f>
        <v>0</v>
      </c>
      <c r="K744" s="198" t="s">
        <v>202</v>
      </c>
      <c r="L744" s="42"/>
      <c r="M744" s="203" t="s">
        <v>32</v>
      </c>
      <c r="N744" s="204" t="s">
        <v>52</v>
      </c>
      <c r="O744" s="67"/>
      <c r="P744" s="205">
        <f>O744*H744</f>
        <v>0</v>
      </c>
      <c r="Q744" s="205">
        <v>5.0000000000000002E-5</v>
      </c>
      <c r="R744" s="205">
        <f>Q744*H744</f>
        <v>1.7070000000000002E-3</v>
      </c>
      <c r="S744" s="205">
        <v>0</v>
      </c>
      <c r="T744" s="206">
        <f>S744*H744</f>
        <v>0</v>
      </c>
      <c r="U744" s="37"/>
      <c r="V744" s="37"/>
      <c r="W744" s="37"/>
      <c r="X744" s="37"/>
      <c r="Y744" s="37"/>
      <c r="Z744" s="37"/>
      <c r="AA744" s="37"/>
      <c r="AB744" s="37"/>
      <c r="AC744" s="37"/>
      <c r="AD744" s="37"/>
      <c r="AE744" s="37"/>
      <c r="AR744" s="207" t="s">
        <v>166</v>
      </c>
      <c r="AT744" s="207" t="s">
        <v>199</v>
      </c>
      <c r="AU744" s="207" t="s">
        <v>90</v>
      </c>
      <c r="AY744" s="19" t="s">
        <v>197</v>
      </c>
      <c r="BE744" s="208">
        <f>IF(N744="základní",J744,0)</f>
        <v>0</v>
      </c>
      <c r="BF744" s="208">
        <f>IF(N744="snížená",J744,0)</f>
        <v>0</v>
      </c>
      <c r="BG744" s="208">
        <f>IF(N744="zákl. přenesená",J744,0)</f>
        <v>0</v>
      </c>
      <c r="BH744" s="208">
        <f>IF(N744="sníž. přenesená",J744,0)</f>
        <v>0</v>
      </c>
      <c r="BI744" s="208">
        <f>IF(N744="nulová",J744,0)</f>
        <v>0</v>
      </c>
      <c r="BJ744" s="19" t="s">
        <v>40</v>
      </c>
      <c r="BK744" s="208">
        <f>ROUND(I744*H744,2)</f>
        <v>0</v>
      </c>
      <c r="BL744" s="19" t="s">
        <v>166</v>
      </c>
      <c r="BM744" s="207" t="s">
        <v>862</v>
      </c>
    </row>
    <row r="745" spans="1:65" s="2" customFormat="1" ht="38.4">
      <c r="A745" s="37"/>
      <c r="B745" s="38"/>
      <c r="C745" s="39"/>
      <c r="D745" s="209" t="s">
        <v>204</v>
      </c>
      <c r="E745" s="39"/>
      <c r="F745" s="210" t="s">
        <v>863</v>
      </c>
      <c r="G745" s="39"/>
      <c r="H745" s="39"/>
      <c r="I745" s="119"/>
      <c r="J745" s="39"/>
      <c r="K745" s="39"/>
      <c r="L745" s="42"/>
      <c r="M745" s="211"/>
      <c r="N745" s="212"/>
      <c r="O745" s="67"/>
      <c r="P745" s="67"/>
      <c r="Q745" s="67"/>
      <c r="R745" s="67"/>
      <c r="S745" s="67"/>
      <c r="T745" s="68"/>
      <c r="U745" s="37"/>
      <c r="V745" s="37"/>
      <c r="W745" s="37"/>
      <c r="X745" s="37"/>
      <c r="Y745" s="37"/>
      <c r="Z745" s="37"/>
      <c r="AA745" s="37"/>
      <c r="AB745" s="37"/>
      <c r="AC745" s="37"/>
      <c r="AD745" s="37"/>
      <c r="AE745" s="37"/>
      <c r="AT745" s="19" t="s">
        <v>204</v>
      </c>
      <c r="AU745" s="19" t="s">
        <v>90</v>
      </c>
    </row>
    <row r="746" spans="1:65" s="2" customFormat="1" ht="16.5" customHeight="1">
      <c r="A746" s="37"/>
      <c r="B746" s="38"/>
      <c r="C746" s="196" t="s">
        <v>864</v>
      </c>
      <c r="D746" s="196" t="s">
        <v>199</v>
      </c>
      <c r="E746" s="197" t="s">
        <v>865</v>
      </c>
      <c r="F746" s="198" t="s">
        <v>866</v>
      </c>
      <c r="G746" s="199" t="s">
        <v>112</v>
      </c>
      <c r="H746" s="200">
        <v>241.77</v>
      </c>
      <c r="I746" s="201"/>
      <c r="J746" s="202">
        <f>ROUND(I746*H746,2)</f>
        <v>0</v>
      </c>
      <c r="K746" s="198" t="s">
        <v>202</v>
      </c>
      <c r="L746" s="42"/>
      <c r="M746" s="203" t="s">
        <v>32</v>
      </c>
      <c r="N746" s="204" t="s">
        <v>52</v>
      </c>
      <c r="O746" s="67"/>
      <c r="P746" s="205">
        <f>O746*H746</f>
        <v>0</v>
      </c>
      <c r="Q746" s="205">
        <v>4.4999999999999999E-4</v>
      </c>
      <c r="R746" s="205">
        <f>Q746*H746</f>
        <v>0.1087965</v>
      </c>
      <c r="S746" s="205">
        <v>0</v>
      </c>
      <c r="T746" s="206">
        <f>S746*H746</f>
        <v>0</v>
      </c>
      <c r="U746" s="37"/>
      <c r="V746" s="37"/>
      <c r="W746" s="37"/>
      <c r="X746" s="37"/>
      <c r="Y746" s="37"/>
      <c r="Z746" s="37"/>
      <c r="AA746" s="37"/>
      <c r="AB746" s="37"/>
      <c r="AC746" s="37"/>
      <c r="AD746" s="37"/>
      <c r="AE746" s="37"/>
      <c r="AR746" s="207" t="s">
        <v>166</v>
      </c>
      <c r="AT746" s="207" t="s">
        <v>199</v>
      </c>
      <c r="AU746" s="207" t="s">
        <v>90</v>
      </c>
      <c r="AY746" s="19" t="s">
        <v>197</v>
      </c>
      <c r="BE746" s="208">
        <f>IF(N746="základní",J746,0)</f>
        <v>0</v>
      </c>
      <c r="BF746" s="208">
        <f>IF(N746="snížená",J746,0)</f>
        <v>0</v>
      </c>
      <c r="BG746" s="208">
        <f>IF(N746="zákl. přenesená",J746,0)</f>
        <v>0</v>
      </c>
      <c r="BH746" s="208">
        <f>IF(N746="sníž. přenesená",J746,0)</f>
        <v>0</v>
      </c>
      <c r="BI746" s="208">
        <f>IF(N746="nulová",J746,0)</f>
        <v>0</v>
      </c>
      <c r="BJ746" s="19" t="s">
        <v>40</v>
      </c>
      <c r="BK746" s="208">
        <f>ROUND(I746*H746,2)</f>
        <v>0</v>
      </c>
      <c r="BL746" s="19" t="s">
        <v>166</v>
      </c>
      <c r="BM746" s="207" t="s">
        <v>867</v>
      </c>
    </row>
    <row r="747" spans="1:65" s="2" customFormat="1" ht="67.2">
      <c r="A747" s="37"/>
      <c r="B747" s="38"/>
      <c r="C747" s="39"/>
      <c r="D747" s="209" t="s">
        <v>204</v>
      </c>
      <c r="E747" s="39"/>
      <c r="F747" s="210" t="s">
        <v>868</v>
      </c>
      <c r="G747" s="39"/>
      <c r="H747" s="39"/>
      <c r="I747" s="119"/>
      <c r="J747" s="39"/>
      <c r="K747" s="39"/>
      <c r="L747" s="42"/>
      <c r="M747" s="211"/>
      <c r="N747" s="212"/>
      <c r="O747" s="67"/>
      <c r="P747" s="67"/>
      <c r="Q747" s="67"/>
      <c r="R747" s="67"/>
      <c r="S747" s="67"/>
      <c r="T747" s="68"/>
      <c r="U747" s="37"/>
      <c r="V747" s="37"/>
      <c r="W747" s="37"/>
      <c r="X747" s="37"/>
      <c r="Y747" s="37"/>
      <c r="Z747" s="37"/>
      <c r="AA747" s="37"/>
      <c r="AB747" s="37"/>
      <c r="AC747" s="37"/>
      <c r="AD747" s="37"/>
      <c r="AE747" s="37"/>
      <c r="AT747" s="19" t="s">
        <v>204</v>
      </c>
      <c r="AU747" s="19" t="s">
        <v>90</v>
      </c>
    </row>
    <row r="748" spans="1:65" s="13" customFormat="1" ht="10.199999999999999">
      <c r="B748" s="213"/>
      <c r="C748" s="214"/>
      <c r="D748" s="209" t="s">
        <v>206</v>
      </c>
      <c r="E748" s="215" t="s">
        <v>32</v>
      </c>
      <c r="F748" s="216" t="s">
        <v>855</v>
      </c>
      <c r="G748" s="214"/>
      <c r="H748" s="215" t="s">
        <v>32</v>
      </c>
      <c r="I748" s="217"/>
      <c r="J748" s="214"/>
      <c r="K748" s="214"/>
      <c r="L748" s="218"/>
      <c r="M748" s="219"/>
      <c r="N748" s="220"/>
      <c r="O748" s="220"/>
      <c r="P748" s="220"/>
      <c r="Q748" s="220"/>
      <c r="R748" s="220"/>
      <c r="S748" s="220"/>
      <c r="T748" s="221"/>
      <c r="AT748" s="222" t="s">
        <v>206</v>
      </c>
      <c r="AU748" s="222" t="s">
        <v>90</v>
      </c>
      <c r="AV748" s="13" t="s">
        <v>40</v>
      </c>
      <c r="AW748" s="13" t="s">
        <v>38</v>
      </c>
      <c r="AX748" s="13" t="s">
        <v>81</v>
      </c>
      <c r="AY748" s="222" t="s">
        <v>197</v>
      </c>
    </row>
    <row r="749" spans="1:65" s="13" customFormat="1" ht="10.199999999999999">
      <c r="B749" s="213"/>
      <c r="C749" s="214"/>
      <c r="D749" s="209" t="s">
        <v>206</v>
      </c>
      <c r="E749" s="215" t="s">
        <v>32</v>
      </c>
      <c r="F749" s="216" t="s">
        <v>856</v>
      </c>
      <c r="G749" s="214"/>
      <c r="H749" s="215" t="s">
        <v>32</v>
      </c>
      <c r="I749" s="217"/>
      <c r="J749" s="214"/>
      <c r="K749" s="214"/>
      <c r="L749" s="218"/>
      <c r="M749" s="219"/>
      <c r="N749" s="220"/>
      <c r="O749" s="220"/>
      <c r="P749" s="220"/>
      <c r="Q749" s="220"/>
      <c r="R749" s="220"/>
      <c r="S749" s="220"/>
      <c r="T749" s="221"/>
      <c r="AT749" s="222" t="s">
        <v>206</v>
      </c>
      <c r="AU749" s="222" t="s">
        <v>90</v>
      </c>
      <c r="AV749" s="13" t="s">
        <v>40</v>
      </c>
      <c r="AW749" s="13" t="s">
        <v>38</v>
      </c>
      <c r="AX749" s="13" t="s">
        <v>81</v>
      </c>
      <c r="AY749" s="222" t="s">
        <v>197</v>
      </c>
    </row>
    <row r="750" spans="1:65" s="14" customFormat="1" ht="10.199999999999999">
      <c r="B750" s="223"/>
      <c r="C750" s="224"/>
      <c r="D750" s="209" t="s">
        <v>206</v>
      </c>
      <c r="E750" s="225" t="s">
        <v>32</v>
      </c>
      <c r="F750" s="226" t="s">
        <v>869</v>
      </c>
      <c r="G750" s="224"/>
      <c r="H750" s="227">
        <v>241.77</v>
      </c>
      <c r="I750" s="228"/>
      <c r="J750" s="224"/>
      <c r="K750" s="224"/>
      <c r="L750" s="229"/>
      <c r="M750" s="230"/>
      <c r="N750" s="231"/>
      <c r="O750" s="231"/>
      <c r="P750" s="231"/>
      <c r="Q750" s="231"/>
      <c r="R750" s="231"/>
      <c r="S750" s="231"/>
      <c r="T750" s="232"/>
      <c r="AT750" s="233" t="s">
        <v>206</v>
      </c>
      <c r="AU750" s="233" t="s">
        <v>90</v>
      </c>
      <c r="AV750" s="14" t="s">
        <v>90</v>
      </c>
      <c r="AW750" s="14" t="s">
        <v>38</v>
      </c>
      <c r="AX750" s="14" t="s">
        <v>81</v>
      </c>
      <c r="AY750" s="233" t="s">
        <v>197</v>
      </c>
    </row>
    <row r="751" spans="1:65" s="15" customFormat="1" ht="10.199999999999999">
      <c r="B751" s="234"/>
      <c r="C751" s="235"/>
      <c r="D751" s="209" t="s">
        <v>206</v>
      </c>
      <c r="E751" s="236" t="s">
        <v>32</v>
      </c>
      <c r="F751" s="237" t="s">
        <v>209</v>
      </c>
      <c r="G751" s="235"/>
      <c r="H751" s="238">
        <v>241.77</v>
      </c>
      <c r="I751" s="239"/>
      <c r="J751" s="235"/>
      <c r="K751" s="235"/>
      <c r="L751" s="240"/>
      <c r="M751" s="241"/>
      <c r="N751" s="242"/>
      <c r="O751" s="242"/>
      <c r="P751" s="242"/>
      <c r="Q751" s="242"/>
      <c r="R751" s="242"/>
      <c r="S751" s="242"/>
      <c r="T751" s="243"/>
      <c r="AT751" s="244" t="s">
        <v>206</v>
      </c>
      <c r="AU751" s="244" t="s">
        <v>90</v>
      </c>
      <c r="AV751" s="15" t="s">
        <v>166</v>
      </c>
      <c r="AW751" s="15" t="s">
        <v>38</v>
      </c>
      <c r="AX751" s="15" t="s">
        <v>40</v>
      </c>
      <c r="AY751" s="244" t="s">
        <v>197</v>
      </c>
    </row>
    <row r="752" spans="1:65" s="2" customFormat="1" ht="16.5" customHeight="1">
      <c r="A752" s="37"/>
      <c r="B752" s="38"/>
      <c r="C752" s="196" t="s">
        <v>870</v>
      </c>
      <c r="D752" s="196" t="s">
        <v>199</v>
      </c>
      <c r="E752" s="197" t="s">
        <v>871</v>
      </c>
      <c r="F752" s="198" t="s">
        <v>872</v>
      </c>
      <c r="G752" s="199" t="s">
        <v>339</v>
      </c>
      <c r="H752" s="200">
        <v>1.284</v>
      </c>
      <c r="I752" s="201"/>
      <c r="J752" s="202">
        <f>ROUND(I752*H752,2)</f>
        <v>0</v>
      </c>
      <c r="K752" s="198" t="s">
        <v>202</v>
      </c>
      <c r="L752" s="42"/>
      <c r="M752" s="203" t="s">
        <v>32</v>
      </c>
      <c r="N752" s="204" t="s">
        <v>52</v>
      </c>
      <c r="O752" s="67"/>
      <c r="P752" s="205">
        <f>O752*H752</f>
        <v>0</v>
      </c>
      <c r="Q752" s="205">
        <v>1.01508</v>
      </c>
      <c r="R752" s="205">
        <f>Q752*H752</f>
        <v>1.30336272</v>
      </c>
      <c r="S752" s="205">
        <v>0</v>
      </c>
      <c r="T752" s="206">
        <f>S752*H752</f>
        <v>0</v>
      </c>
      <c r="U752" s="37"/>
      <c r="V752" s="37"/>
      <c r="W752" s="37"/>
      <c r="X752" s="37"/>
      <c r="Y752" s="37"/>
      <c r="Z752" s="37"/>
      <c r="AA752" s="37"/>
      <c r="AB752" s="37"/>
      <c r="AC752" s="37"/>
      <c r="AD752" s="37"/>
      <c r="AE752" s="37"/>
      <c r="AR752" s="207" t="s">
        <v>166</v>
      </c>
      <c r="AT752" s="207" t="s">
        <v>199</v>
      </c>
      <c r="AU752" s="207" t="s">
        <v>90</v>
      </c>
      <c r="AY752" s="19" t="s">
        <v>197</v>
      </c>
      <c r="BE752" s="208">
        <f>IF(N752="základní",J752,0)</f>
        <v>0</v>
      </c>
      <c r="BF752" s="208">
        <f>IF(N752="snížená",J752,0)</f>
        <v>0</v>
      </c>
      <c r="BG752" s="208">
        <f>IF(N752="zákl. přenesená",J752,0)</f>
        <v>0</v>
      </c>
      <c r="BH752" s="208">
        <f>IF(N752="sníž. přenesená",J752,0)</f>
        <v>0</v>
      </c>
      <c r="BI752" s="208">
        <f>IF(N752="nulová",J752,0)</f>
        <v>0</v>
      </c>
      <c r="BJ752" s="19" t="s">
        <v>40</v>
      </c>
      <c r="BK752" s="208">
        <f>ROUND(I752*H752,2)</f>
        <v>0</v>
      </c>
      <c r="BL752" s="19" t="s">
        <v>166</v>
      </c>
      <c r="BM752" s="207" t="s">
        <v>873</v>
      </c>
    </row>
    <row r="753" spans="1:65" s="13" customFormat="1" ht="10.199999999999999">
      <c r="B753" s="213"/>
      <c r="C753" s="214"/>
      <c r="D753" s="209" t="s">
        <v>206</v>
      </c>
      <c r="E753" s="215" t="s">
        <v>32</v>
      </c>
      <c r="F753" s="216" t="s">
        <v>269</v>
      </c>
      <c r="G753" s="214"/>
      <c r="H753" s="215" t="s">
        <v>32</v>
      </c>
      <c r="I753" s="217"/>
      <c r="J753" s="214"/>
      <c r="K753" s="214"/>
      <c r="L753" s="218"/>
      <c r="M753" s="219"/>
      <c r="N753" s="220"/>
      <c r="O753" s="220"/>
      <c r="P753" s="220"/>
      <c r="Q753" s="220"/>
      <c r="R753" s="220"/>
      <c r="S753" s="220"/>
      <c r="T753" s="221"/>
      <c r="AT753" s="222" t="s">
        <v>206</v>
      </c>
      <c r="AU753" s="222" t="s">
        <v>90</v>
      </c>
      <c r="AV753" s="13" t="s">
        <v>40</v>
      </c>
      <c r="AW753" s="13" t="s">
        <v>38</v>
      </c>
      <c r="AX753" s="13" t="s">
        <v>81</v>
      </c>
      <c r="AY753" s="222" t="s">
        <v>197</v>
      </c>
    </row>
    <row r="754" spans="1:65" s="13" customFormat="1" ht="10.199999999999999">
      <c r="B754" s="213"/>
      <c r="C754" s="214"/>
      <c r="D754" s="209" t="s">
        <v>206</v>
      </c>
      <c r="E754" s="215" t="s">
        <v>32</v>
      </c>
      <c r="F754" s="216" t="s">
        <v>207</v>
      </c>
      <c r="G754" s="214"/>
      <c r="H754" s="215" t="s">
        <v>32</v>
      </c>
      <c r="I754" s="217"/>
      <c r="J754" s="214"/>
      <c r="K754" s="214"/>
      <c r="L754" s="218"/>
      <c r="M754" s="219"/>
      <c r="N754" s="220"/>
      <c r="O754" s="220"/>
      <c r="P754" s="220"/>
      <c r="Q754" s="220"/>
      <c r="R754" s="220"/>
      <c r="S754" s="220"/>
      <c r="T754" s="221"/>
      <c r="AT754" s="222" t="s">
        <v>206</v>
      </c>
      <c r="AU754" s="222" t="s">
        <v>90</v>
      </c>
      <c r="AV754" s="13" t="s">
        <v>40</v>
      </c>
      <c r="AW754" s="13" t="s">
        <v>38</v>
      </c>
      <c r="AX754" s="13" t="s">
        <v>81</v>
      </c>
      <c r="AY754" s="222" t="s">
        <v>197</v>
      </c>
    </row>
    <row r="755" spans="1:65" s="13" customFormat="1" ht="10.199999999999999">
      <c r="B755" s="213"/>
      <c r="C755" s="214"/>
      <c r="D755" s="209" t="s">
        <v>206</v>
      </c>
      <c r="E755" s="215" t="s">
        <v>32</v>
      </c>
      <c r="F755" s="216" t="s">
        <v>270</v>
      </c>
      <c r="G755" s="214"/>
      <c r="H755" s="215" t="s">
        <v>32</v>
      </c>
      <c r="I755" s="217"/>
      <c r="J755" s="214"/>
      <c r="K755" s="214"/>
      <c r="L755" s="218"/>
      <c r="M755" s="219"/>
      <c r="N755" s="220"/>
      <c r="O755" s="220"/>
      <c r="P755" s="220"/>
      <c r="Q755" s="220"/>
      <c r="R755" s="220"/>
      <c r="S755" s="220"/>
      <c r="T755" s="221"/>
      <c r="AT755" s="222" t="s">
        <v>206</v>
      </c>
      <c r="AU755" s="222" t="s">
        <v>90</v>
      </c>
      <c r="AV755" s="13" t="s">
        <v>40</v>
      </c>
      <c r="AW755" s="13" t="s">
        <v>38</v>
      </c>
      <c r="AX755" s="13" t="s">
        <v>81</v>
      </c>
      <c r="AY755" s="222" t="s">
        <v>197</v>
      </c>
    </row>
    <row r="756" spans="1:65" s="14" customFormat="1" ht="10.199999999999999">
      <c r="B756" s="223"/>
      <c r="C756" s="224"/>
      <c r="D756" s="209" t="s">
        <v>206</v>
      </c>
      <c r="E756" s="225" t="s">
        <v>32</v>
      </c>
      <c r="F756" s="226" t="s">
        <v>874</v>
      </c>
      <c r="G756" s="224"/>
      <c r="H756" s="227">
        <v>0.98799999999999999</v>
      </c>
      <c r="I756" s="228"/>
      <c r="J756" s="224"/>
      <c r="K756" s="224"/>
      <c r="L756" s="229"/>
      <c r="M756" s="230"/>
      <c r="N756" s="231"/>
      <c r="O756" s="231"/>
      <c r="P756" s="231"/>
      <c r="Q756" s="231"/>
      <c r="R756" s="231"/>
      <c r="S756" s="231"/>
      <c r="T756" s="232"/>
      <c r="AT756" s="233" t="s">
        <v>206</v>
      </c>
      <c r="AU756" s="233" t="s">
        <v>90</v>
      </c>
      <c r="AV756" s="14" t="s">
        <v>90</v>
      </c>
      <c r="AW756" s="14" t="s">
        <v>38</v>
      </c>
      <c r="AX756" s="14" t="s">
        <v>81</v>
      </c>
      <c r="AY756" s="233" t="s">
        <v>197</v>
      </c>
    </row>
    <row r="757" spans="1:65" s="14" customFormat="1" ht="10.199999999999999">
      <c r="B757" s="223"/>
      <c r="C757" s="224"/>
      <c r="D757" s="209" t="s">
        <v>206</v>
      </c>
      <c r="E757" s="225" t="s">
        <v>32</v>
      </c>
      <c r="F757" s="226" t="s">
        <v>875</v>
      </c>
      <c r="G757" s="224"/>
      <c r="H757" s="227">
        <v>0.29599999999999999</v>
      </c>
      <c r="I757" s="228"/>
      <c r="J757" s="224"/>
      <c r="K757" s="224"/>
      <c r="L757" s="229"/>
      <c r="M757" s="230"/>
      <c r="N757" s="231"/>
      <c r="O757" s="231"/>
      <c r="P757" s="231"/>
      <c r="Q757" s="231"/>
      <c r="R757" s="231"/>
      <c r="S757" s="231"/>
      <c r="T757" s="232"/>
      <c r="AT757" s="233" t="s">
        <v>206</v>
      </c>
      <c r="AU757" s="233" t="s">
        <v>90</v>
      </c>
      <c r="AV757" s="14" t="s">
        <v>90</v>
      </c>
      <c r="AW757" s="14" t="s">
        <v>38</v>
      </c>
      <c r="AX757" s="14" t="s">
        <v>81</v>
      </c>
      <c r="AY757" s="233" t="s">
        <v>197</v>
      </c>
    </row>
    <row r="758" spans="1:65" s="16" customFormat="1" ht="10.199999999999999">
      <c r="B758" s="245"/>
      <c r="C758" s="246"/>
      <c r="D758" s="209" t="s">
        <v>206</v>
      </c>
      <c r="E758" s="247" t="s">
        <v>32</v>
      </c>
      <c r="F758" s="248" t="s">
        <v>549</v>
      </c>
      <c r="G758" s="246"/>
      <c r="H758" s="249">
        <v>1.284</v>
      </c>
      <c r="I758" s="250"/>
      <c r="J758" s="246"/>
      <c r="K758" s="246"/>
      <c r="L758" s="251"/>
      <c r="M758" s="252"/>
      <c r="N758" s="253"/>
      <c r="O758" s="253"/>
      <c r="P758" s="253"/>
      <c r="Q758" s="253"/>
      <c r="R758" s="253"/>
      <c r="S758" s="253"/>
      <c r="T758" s="254"/>
      <c r="AT758" s="255" t="s">
        <v>206</v>
      </c>
      <c r="AU758" s="255" t="s">
        <v>90</v>
      </c>
      <c r="AV758" s="16" t="s">
        <v>114</v>
      </c>
      <c r="AW758" s="16" t="s">
        <v>38</v>
      </c>
      <c r="AX758" s="16" t="s">
        <v>81</v>
      </c>
      <c r="AY758" s="255" t="s">
        <v>197</v>
      </c>
    </row>
    <row r="759" spans="1:65" s="15" customFormat="1" ht="10.199999999999999">
      <c r="B759" s="234"/>
      <c r="C759" s="235"/>
      <c r="D759" s="209" t="s">
        <v>206</v>
      </c>
      <c r="E759" s="236" t="s">
        <v>32</v>
      </c>
      <c r="F759" s="237" t="s">
        <v>209</v>
      </c>
      <c r="G759" s="235"/>
      <c r="H759" s="238">
        <v>1.284</v>
      </c>
      <c r="I759" s="239"/>
      <c r="J759" s="235"/>
      <c r="K759" s="235"/>
      <c r="L759" s="240"/>
      <c r="M759" s="241"/>
      <c r="N759" s="242"/>
      <c r="O759" s="242"/>
      <c r="P759" s="242"/>
      <c r="Q759" s="242"/>
      <c r="R759" s="242"/>
      <c r="S759" s="242"/>
      <c r="T759" s="243"/>
      <c r="AT759" s="244" t="s">
        <v>206</v>
      </c>
      <c r="AU759" s="244" t="s">
        <v>90</v>
      </c>
      <c r="AV759" s="15" t="s">
        <v>166</v>
      </c>
      <c r="AW759" s="15" t="s">
        <v>38</v>
      </c>
      <c r="AX759" s="15" t="s">
        <v>40</v>
      </c>
      <c r="AY759" s="244" t="s">
        <v>197</v>
      </c>
    </row>
    <row r="760" spans="1:65" s="2" customFormat="1" ht="16.5" customHeight="1">
      <c r="A760" s="37"/>
      <c r="B760" s="38"/>
      <c r="C760" s="196" t="s">
        <v>876</v>
      </c>
      <c r="D760" s="196" t="s">
        <v>199</v>
      </c>
      <c r="E760" s="197" t="s">
        <v>877</v>
      </c>
      <c r="F760" s="198" t="s">
        <v>878</v>
      </c>
      <c r="G760" s="199" t="s">
        <v>127</v>
      </c>
      <c r="H760" s="200">
        <v>173.64</v>
      </c>
      <c r="I760" s="201"/>
      <c r="J760" s="202">
        <f>ROUND(I760*H760,2)</f>
        <v>0</v>
      </c>
      <c r="K760" s="198" t="s">
        <v>202</v>
      </c>
      <c r="L760" s="42"/>
      <c r="M760" s="203" t="s">
        <v>32</v>
      </c>
      <c r="N760" s="204" t="s">
        <v>52</v>
      </c>
      <c r="O760" s="67"/>
      <c r="P760" s="205">
        <f>O760*H760</f>
        <v>0</v>
      </c>
      <c r="Q760" s="205">
        <v>6.0999999999999997E-4</v>
      </c>
      <c r="R760" s="205">
        <f>Q760*H760</f>
        <v>0.10592039999999998</v>
      </c>
      <c r="S760" s="205">
        <v>0</v>
      </c>
      <c r="T760" s="206">
        <f>S760*H760</f>
        <v>0</v>
      </c>
      <c r="U760" s="37"/>
      <c r="V760" s="37"/>
      <c r="W760" s="37"/>
      <c r="X760" s="37"/>
      <c r="Y760" s="37"/>
      <c r="Z760" s="37"/>
      <c r="AA760" s="37"/>
      <c r="AB760" s="37"/>
      <c r="AC760" s="37"/>
      <c r="AD760" s="37"/>
      <c r="AE760" s="37"/>
      <c r="AR760" s="207" t="s">
        <v>166</v>
      </c>
      <c r="AT760" s="207" t="s">
        <v>199</v>
      </c>
      <c r="AU760" s="207" t="s">
        <v>90</v>
      </c>
      <c r="AY760" s="19" t="s">
        <v>197</v>
      </c>
      <c r="BE760" s="208">
        <f>IF(N760="základní",J760,0)</f>
        <v>0</v>
      </c>
      <c r="BF760" s="208">
        <f>IF(N760="snížená",J760,0)</f>
        <v>0</v>
      </c>
      <c r="BG760" s="208">
        <f>IF(N760="zákl. přenesená",J760,0)</f>
        <v>0</v>
      </c>
      <c r="BH760" s="208">
        <f>IF(N760="sníž. přenesená",J760,0)</f>
        <v>0</v>
      </c>
      <c r="BI760" s="208">
        <f>IF(N760="nulová",J760,0)</f>
        <v>0</v>
      </c>
      <c r="BJ760" s="19" t="s">
        <v>40</v>
      </c>
      <c r="BK760" s="208">
        <f>ROUND(I760*H760,2)</f>
        <v>0</v>
      </c>
      <c r="BL760" s="19" t="s">
        <v>166</v>
      </c>
      <c r="BM760" s="207" t="s">
        <v>879</v>
      </c>
    </row>
    <row r="761" spans="1:65" s="2" customFormat="1" ht="86.4">
      <c r="A761" s="37"/>
      <c r="B761" s="38"/>
      <c r="C761" s="39"/>
      <c r="D761" s="209" t="s">
        <v>204</v>
      </c>
      <c r="E761" s="39"/>
      <c r="F761" s="210" t="s">
        <v>880</v>
      </c>
      <c r="G761" s="39"/>
      <c r="H761" s="39"/>
      <c r="I761" s="119"/>
      <c r="J761" s="39"/>
      <c r="K761" s="39"/>
      <c r="L761" s="42"/>
      <c r="M761" s="211"/>
      <c r="N761" s="212"/>
      <c r="O761" s="67"/>
      <c r="P761" s="67"/>
      <c r="Q761" s="67"/>
      <c r="R761" s="67"/>
      <c r="S761" s="67"/>
      <c r="T761" s="68"/>
      <c r="U761" s="37"/>
      <c r="V761" s="37"/>
      <c r="W761" s="37"/>
      <c r="X761" s="37"/>
      <c r="Y761" s="37"/>
      <c r="Z761" s="37"/>
      <c r="AA761" s="37"/>
      <c r="AB761" s="37"/>
      <c r="AC761" s="37"/>
      <c r="AD761" s="37"/>
      <c r="AE761" s="37"/>
      <c r="AT761" s="19" t="s">
        <v>204</v>
      </c>
      <c r="AU761" s="19" t="s">
        <v>90</v>
      </c>
    </row>
    <row r="762" spans="1:65" s="13" customFormat="1" ht="10.199999999999999">
      <c r="B762" s="213"/>
      <c r="C762" s="214"/>
      <c r="D762" s="209" t="s">
        <v>206</v>
      </c>
      <c r="E762" s="215" t="s">
        <v>32</v>
      </c>
      <c r="F762" s="216" t="s">
        <v>554</v>
      </c>
      <c r="G762" s="214"/>
      <c r="H762" s="215" t="s">
        <v>32</v>
      </c>
      <c r="I762" s="217"/>
      <c r="J762" s="214"/>
      <c r="K762" s="214"/>
      <c r="L762" s="218"/>
      <c r="M762" s="219"/>
      <c r="N762" s="220"/>
      <c r="O762" s="220"/>
      <c r="P762" s="220"/>
      <c r="Q762" s="220"/>
      <c r="R762" s="220"/>
      <c r="S762" s="220"/>
      <c r="T762" s="221"/>
      <c r="AT762" s="222" t="s">
        <v>206</v>
      </c>
      <c r="AU762" s="222" t="s">
        <v>90</v>
      </c>
      <c r="AV762" s="13" t="s">
        <v>40</v>
      </c>
      <c r="AW762" s="13" t="s">
        <v>38</v>
      </c>
      <c r="AX762" s="13" t="s">
        <v>81</v>
      </c>
      <c r="AY762" s="222" t="s">
        <v>197</v>
      </c>
    </row>
    <row r="763" spans="1:65" s="13" customFormat="1" ht="10.199999999999999">
      <c r="B763" s="213"/>
      <c r="C763" s="214"/>
      <c r="D763" s="209" t="s">
        <v>206</v>
      </c>
      <c r="E763" s="215" t="s">
        <v>32</v>
      </c>
      <c r="F763" s="216" t="s">
        <v>207</v>
      </c>
      <c r="G763" s="214"/>
      <c r="H763" s="215" t="s">
        <v>32</v>
      </c>
      <c r="I763" s="217"/>
      <c r="J763" s="214"/>
      <c r="K763" s="214"/>
      <c r="L763" s="218"/>
      <c r="M763" s="219"/>
      <c r="N763" s="220"/>
      <c r="O763" s="220"/>
      <c r="P763" s="220"/>
      <c r="Q763" s="220"/>
      <c r="R763" s="220"/>
      <c r="S763" s="220"/>
      <c r="T763" s="221"/>
      <c r="AT763" s="222" t="s">
        <v>206</v>
      </c>
      <c r="AU763" s="222" t="s">
        <v>90</v>
      </c>
      <c r="AV763" s="13" t="s">
        <v>40</v>
      </c>
      <c r="AW763" s="13" t="s">
        <v>38</v>
      </c>
      <c r="AX763" s="13" t="s">
        <v>81</v>
      </c>
      <c r="AY763" s="222" t="s">
        <v>197</v>
      </c>
    </row>
    <row r="764" spans="1:65" s="13" customFormat="1" ht="10.199999999999999">
      <c r="B764" s="213"/>
      <c r="C764" s="214"/>
      <c r="D764" s="209" t="s">
        <v>206</v>
      </c>
      <c r="E764" s="215" t="s">
        <v>32</v>
      </c>
      <c r="F764" s="216" t="s">
        <v>270</v>
      </c>
      <c r="G764" s="214"/>
      <c r="H764" s="215" t="s">
        <v>32</v>
      </c>
      <c r="I764" s="217"/>
      <c r="J764" s="214"/>
      <c r="K764" s="214"/>
      <c r="L764" s="218"/>
      <c r="M764" s="219"/>
      <c r="N764" s="220"/>
      <c r="O764" s="220"/>
      <c r="P764" s="220"/>
      <c r="Q764" s="220"/>
      <c r="R764" s="220"/>
      <c r="S764" s="220"/>
      <c r="T764" s="221"/>
      <c r="AT764" s="222" t="s">
        <v>206</v>
      </c>
      <c r="AU764" s="222" t="s">
        <v>90</v>
      </c>
      <c r="AV764" s="13" t="s">
        <v>40</v>
      </c>
      <c r="AW764" s="13" t="s">
        <v>38</v>
      </c>
      <c r="AX764" s="13" t="s">
        <v>81</v>
      </c>
      <c r="AY764" s="222" t="s">
        <v>197</v>
      </c>
    </row>
    <row r="765" spans="1:65" s="14" customFormat="1" ht="10.199999999999999">
      <c r="B765" s="223"/>
      <c r="C765" s="224"/>
      <c r="D765" s="209" t="s">
        <v>206</v>
      </c>
      <c r="E765" s="225" t="s">
        <v>32</v>
      </c>
      <c r="F765" s="226" t="s">
        <v>555</v>
      </c>
      <c r="G765" s="224"/>
      <c r="H765" s="227">
        <v>93.61</v>
      </c>
      <c r="I765" s="228"/>
      <c r="J765" s="224"/>
      <c r="K765" s="224"/>
      <c r="L765" s="229"/>
      <c r="M765" s="230"/>
      <c r="N765" s="231"/>
      <c r="O765" s="231"/>
      <c r="P765" s="231"/>
      <c r="Q765" s="231"/>
      <c r="R765" s="231"/>
      <c r="S765" s="231"/>
      <c r="T765" s="232"/>
      <c r="AT765" s="233" t="s">
        <v>206</v>
      </c>
      <c r="AU765" s="233" t="s">
        <v>90</v>
      </c>
      <c r="AV765" s="14" t="s">
        <v>90</v>
      </c>
      <c r="AW765" s="14" t="s">
        <v>38</v>
      </c>
      <c r="AX765" s="14" t="s">
        <v>81</v>
      </c>
      <c r="AY765" s="233" t="s">
        <v>197</v>
      </c>
    </row>
    <row r="766" spans="1:65" s="14" customFormat="1" ht="10.199999999999999">
      <c r="B766" s="223"/>
      <c r="C766" s="224"/>
      <c r="D766" s="209" t="s">
        <v>206</v>
      </c>
      <c r="E766" s="225" t="s">
        <v>32</v>
      </c>
      <c r="F766" s="226" t="s">
        <v>556</v>
      </c>
      <c r="G766" s="224"/>
      <c r="H766" s="227">
        <v>12.59</v>
      </c>
      <c r="I766" s="228"/>
      <c r="J766" s="224"/>
      <c r="K766" s="224"/>
      <c r="L766" s="229"/>
      <c r="M766" s="230"/>
      <c r="N766" s="231"/>
      <c r="O766" s="231"/>
      <c r="P766" s="231"/>
      <c r="Q766" s="231"/>
      <c r="R766" s="231"/>
      <c r="S766" s="231"/>
      <c r="T766" s="232"/>
      <c r="AT766" s="233" t="s">
        <v>206</v>
      </c>
      <c r="AU766" s="233" t="s">
        <v>90</v>
      </c>
      <c r="AV766" s="14" t="s">
        <v>90</v>
      </c>
      <c r="AW766" s="14" t="s">
        <v>38</v>
      </c>
      <c r="AX766" s="14" t="s">
        <v>81</v>
      </c>
      <c r="AY766" s="233" t="s">
        <v>197</v>
      </c>
    </row>
    <row r="767" spans="1:65" s="14" customFormat="1" ht="10.199999999999999">
      <c r="B767" s="223"/>
      <c r="C767" s="224"/>
      <c r="D767" s="209" t="s">
        <v>206</v>
      </c>
      <c r="E767" s="225" t="s">
        <v>32</v>
      </c>
      <c r="F767" s="226" t="s">
        <v>557</v>
      </c>
      <c r="G767" s="224"/>
      <c r="H767" s="227">
        <v>4.9400000000000004</v>
      </c>
      <c r="I767" s="228"/>
      <c r="J767" s="224"/>
      <c r="K767" s="224"/>
      <c r="L767" s="229"/>
      <c r="M767" s="230"/>
      <c r="N767" s="231"/>
      <c r="O767" s="231"/>
      <c r="P767" s="231"/>
      <c r="Q767" s="231"/>
      <c r="R767" s="231"/>
      <c r="S767" s="231"/>
      <c r="T767" s="232"/>
      <c r="AT767" s="233" t="s">
        <v>206</v>
      </c>
      <c r="AU767" s="233" t="s">
        <v>90</v>
      </c>
      <c r="AV767" s="14" t="s">
        <v>90</v>
      </c>
      <c r="AW767" s="14" t="s">
        <v>38</v>
      </c>
      <c r="AX767" s="14" t="s">
        <v>81</v>
      </c>
      <c r="AY767" s="233" t="s">
        <v>197</v>
      </c>
    </row>
    <row r="768" spans="1:65" s="16" customFormat="1" ht="10.199999999999999">
      <c r="B768" s="245"/>
      <c r="C768" s="246"/>
      <c r="D768" s="209" t="s">
        <v>206</v>
      </c>
      <c r="E768" s="247" t="s">
        <v>32</v>
      </c>
      <c r="F768" s="248" t="s">
        <v>558</v>
      </c>
      <c r="G768" s="246"/>
      <c r="H768" s="249">
        <v>111.14</v>
      </c>
      <c r="I768" s="250"/>
      <c r="J768" s="246"/>
      <c r="K768" s="246"/>
      <c r="L768" s="251"/>
      <c r="M768" s="252"/>
      <c r="N768" s="253"/>
      <c r="O768" s="253"/>
      <c r="P768" s="253"/>
      <c r="Q768" s="253"/>
      <c r="R768" s="253"/>
      <c r="S768" s="253"/>
      <c r="T768" s="254"/>
      <c r="AT768" s="255" t="s">
        <v>206</v>
      </c>
      <c r="AU768" s="255" t="s">
        <v>90</v>
      </c>
      <c r="AV768" s="16" t="s">
        <v>114</v>
      </c>
      <c r="AW768" s="16" t="s">
        <v>38</v>
      </c>
      <c r="AX768" s="16" t="s">
        <v>81</v>
      </c>
      <c r="AY768" s="255" t="s">
        <v>197</v>
      </c>
    </row>
    <row r="769" spans="1:65" s="13" customFormat="1" ht="10.199999999999999">
      <c r="B769" s="213"/>
      <c r="C769" s="214"/>
      <c r="D769" s="209" t="s">
        <v>206</v>
      </c>
      <c r="E769" s="215" t="s">
        <v>32</v>
      </c>
      <c r="F769" s="216" t="s">
        <v>269</v>
      </c>
      <c r="G769" s="214"/>
      <c r="H769" s="215" t="s">
        <v>32</v>
      </c>
      <c r="I769" s="217"/>
      <c r="J769" s="214"/>
      <c r="K769" s="214"/>
      <c r="L769" s="218"/>
      <c r="M769" s="219"/>
      <c r="N769" s="220"/>
      <c r="O769" s="220"/>
      <c r="P769" s="220"/>
      <c r="Q769" s="220"/>
      <c r="R769" s="220"/>
      <c r="S769" s="220"/>
      <c r="T769" s="221"/>
      <c r="AT769" s="222" t="s">
        <v>206</v>
      </c>
      <c r="AU769" s="222" t="s">
        <v>90</v>
      </c>
      <c r="AV769" s="13" t="s">
        <v>40</v>
      </c>
      <c r="AW769" s="13" t="s">
        <v>38</v>
      </c>
      <c r="AX769" s="13" t="s">
        <v>81</v>
      </c>
      <c r="AY769" s="222" t="s">
        <v>197</v>
      </c>
    </row>
    <row r="770" spans="1:65" s="13" customFormat="1" ht="10.199999999999999">
      <c r="B770" s="213"/>
      <c r="C770" s="214"/>
      <c r="D770" s="209" t="s">
        <v>206</v>
      </c>
      <c r="E770" s="215" t="s">
        <v>32</v>
      </c>
      <c r="F770" s="216" t="s">
        <v>207</v>
      </c>
      <c r="G770" s="214"/>
      <c r="H770" s="215" t="s">
        <v>32</v>
      </c>
      <c r="I770" s="217"/>
      <c r="J770" s="214"/>
      <c r="K770" s="214"/>
      <c r="L770" s="218"/>
      <c r="M770" s="219"/>
      <c r="N770" s="220"/>
      <c r="O770" s="220"/>
      <c r="P770" s="220"/>
      <c r="Q770" s="220"/>
      <c r="R770" s="220"/>
      <c r="S770" s="220"/>
      <c r="T770" s="221"/>
      <c r="AT770" s="222" t="s">
        <v>206</v>
      </c>
      <c r="AU770" s="222" t="s">
        <v>90</v>
      </c>
      <c r="AV770" s="13" t="s">
        <v>40</v>
      </c>
      <c r="AW770" s="13" t="s">
        <v>38</v>
      </c>
      <c r="AX770" s="13" t="s">
        <v>81</v>
      </c>
      <c r="AY770" s="222" t="s">
        <v>197</v>
      </c>
    </row>
    <row r="771" spans="1:65" s="13" customFormat="1" ht="10.199999999999999">
      <c r="B771" s="213"/>
      <c r="C771" s="214"/>
      <c r="D771" s="209" t="s">
        <v>206</v>
      </c>
      <c r="E771" s="215" t="s">
        <v>32</v>
      </c>
      <c r="F771" s="216" t="s">
        <v>270</v>
      </c>
      <c r="G771" s="214"/>
      <c r="H771" s="215" t="s">
        <v>32</v>
      </c>
      <c r="I771" s="217"/>
      <c r="J771" s="214"/>
      <c r="K771" s="214"/>
      <c r="L771" s="218"/>
      <c r="M771" s="219"/>
      <c r="N771" s="220"/>
      <c r="O771" s="220"/>
      <c r="P771" s="220"/>
      <c r="Q771" s="220"/>
      <c r="R771" s="220"/>
      <c r="S771" s="220"/>
      <c r="T771" s="221"/>
      <c r="AT771" s="222" t="s">
        <v>206</v>
      </c>
      <c r="AU771" s="222" t="s">
        <v>90</v>
      </c>
      <c r="AV771" s="13" t="s">
        <v>40</v>
      </c>
      <c r="AW771" s="13" t="s">
        <v>38</v>
      </c>
      <c r="AX771" s="13" t="s">
        <v>81</v>
      </c>
      <c r="AY771" s="222" t="s">
        <v>197</v>
      </c>
    </row>
    <row r="772" spans="1:65" s="14" customFormat="1" ht="10.199999999999999">
      <c r="B772" s="223"/>
      <c r="C772" s="224"/>
      <c r="D772" s="209" t="s">
        <v>206</v>
      </c>
      <c r="E772" s="225" t="s">
        <v>32</v>
      </c>
      <c r="F772" s="226" t="s">
        <v>149</v>
      </c>
      <c r="G772" s="224"/>
      <c r="H772" s="227">
        <v>62.5</v>
      </c>
      <c r="I772" s="228"/>
      <c r="J772" s="224"/>
      <c r="K772" s="224"/>
      <c r="L772" s="229"/>
      <c r="M772" s="230"/>
      <c r="N772" s="231"/>
      <c r="O772" s="231"/>
      <c r="P772" s="231"/>
      <c r="Q772" s="231"/>
      <c r="R772" s="231"/>
      <c r="S772" s="231"/>
      <c r="T772" s="232"/>
      <c r="AT772" s="233" t="s">
        <v>206</v>
      </c>
      <c r="AU772" s="233" t="s">
        <v>90</v>
      </c>
      <c r="AV772" s="14" t="s">
        <v>90</v>
      </c>
      <c r="AW772" s="14" t="s">
        <v>38</v>
      </c>
      <c r="AX772" s="14" t="s">
        <v>81</v>
      </c>
      <c r="AY772" s="233" t="s">
        <v>197</v>
      </c>
    </row>
    <row r="773" spans="1:65" s="16" customFormat="1" ht="10.199999999999999">
      <c r="B773" s="245"/>
      <c r="C773" s="246"/>
      <c r="D773" s="209" t="s">
        <v>206</v>
      </c>
      <c r="E773" s="247" t="s">
        <v>32</v>
      </c>
      <c r="F773" s="248" t="s">
        <v>549</v>
      </c>
      <c r="G773" s="246"/>
      <c r="H773" s="249">
        <v>62.5</v>
      </c>
      <c r="I773" s="250"/>
      <c r="J773" s="246"/>
      <c r="K773" s="246"/>
      <c r="L773" s="251"/>
      <c r="M773" s="252"/>
      <c r="N773" s="253"/>
      <c r="O773" s="253"/>
      <c r="P773" s="253"/>
      <c r="Q773" s="253"/>
      <c r="R773" s="253"/>
      <c r="S773" s="253"/>
      <c r="T773" s="254"/>
      <c r="AT773" s="255" t="s">
        <v>206</v>
      </c>
      <c r="AU773" s="255" t="s">
        <v>90</v>
      </c>
      <c r="AV773" s="16" t="s">
        <v>114</v>
      </c>
      <c r="AW773" s="16" t="s">
        <v>38</v>
      </c>
      <c r="AX773" s="16" t="s">
        <v>81</v>
      </c>
      <c r="AY773" s="255" t="s">
        <v>197</v>
      </c>
    </row>
    <row r="774" spans="1:65" s="15" customFormat="1" ht="10.199999999999999">
      <c r="B774" s="234"/>
      <c r="C774" s="235"/>
      <c r="D774" s="209" t="s">
        <v>206</v>
      </c>
      <c r="E774" s="236" t="s">
        <v>32</v>
      </c>
      <c r="F774" s="237" t="s">
        <v>209</v>
      </c>
      <c r="G774" s="235"/>
      <c r="H774" s="238">
        <v>173.64</v>
      </c>
      <c r="I774" s="239"/>
      <c r="J774" s="235"/>
      <c r="K774" s="235"/>
      <c r="L774" s="240"/>
      <c r="M774" s="241"/>
      <c r="N774" s="242"/>
      <c r="O774" s="242"/>
      <c r="P774" s="242"/>
      <c r="Q774" s="242"/>
      <c r="R774" s="242"/>
      <c r="S774" s="242"/>
      <c r="T774" s="243"/>
      <c r="AT774" s="244" t="s">
        <v>206</v>
      </c>
      <c r="AU774" s="244" t="s">
        <v>90</v>
      </c>
      <c r="AV774" s="15" t="s">
        <v>166</v>
      </c>
      <c r="AW774" s="15" t="s">
        <v>38</v>
      </c>
      <c r="AX774" s="15" t="s">
        <v>40</v>
      </c>
      <c r="AY774" s="244" t="s">
        <v>197</v>
      </c>
    </row>
    <row r="775" spans="1:65" s="2" customFormat="1" ht="16.5" customHeight="1">
      <c r="A775" s="37"/>
      <c r="B775" s="38"/>
      <c r="C775" s="196" t="s">
        <v>881</v>
      </c>
      <c r="D775" s="196" t="s">
        <v>199</v>
      </c>
      <c r="E775" s="197" t="s">
        <v>882</v>
      </c>
      <c r="F775" s="198" t="s">
        <v>883</v>
      </c>
      <c r="G775" s="199" t="s">
        <v>127</v>
      </c>
      <c r="H775" s="200">
        <v>714.02499999999998</v>
      </c>
      <c r="I775" s="201"/>
      <c r="J775" s="202">
        <f>ROUND(I775*H775,2)</f>
        <v>0</v>
      </c>
      <c r="K775" s="198" t="s">
        <v>202</v>
      </c>
      <c r="L775" s="42"/>
      <c r="M775" s="203" t="s">
        <v>32</v>
      </c>
      <c r="N775" s="204" t="s">
        <v>52</v>
      </c>
      <c r="O775" s="67"/>
      <c r="P775" s="205">
        <f>O775*H775</f>
        <v>0</v>
      </c>
      <c r="Q775" s="205">
        <v>6.8999999999999997E-4</v>
      </c>
      <c r="R775" s="205">
        <f>Q775*H775</f>
        <v>0.49267724999999996</v>
      </c>
      <c r="S775" s="205">
        <v>0</v>
      </c>
      <c r="T775" s="206">
        <f>S775*H775</f>
        <v>0</v>
      </c>
      <c r="U775" s="37"/>
      <c r="V775" s="37"/>
      <c r="W775" s="37"/>
      <c r="X775" s="37"/>
      <c r="Y775" s="37"/>
      <c r="Z775" s="37"/>
      <c r="AA775" s="37"/>
      <c r="AB775" s="37"/>
      <c r="AC775" s="37"/>
      <c r="AD775" s="37"/>
      <c r="AE775" s="37"/>
      <c r="AR775" s="207" t="s">
        <v>166</v>
      </c>
      <c r="AT775" s="207" t="s">
        <v>199</v>
      </c>
      <c r="AU775" s="207" t="s">
        <v>90</v>
      </c>
      <c r="AY775" s="19" t="s">
        <v>197</v>
      </c>
      <c r="BE775" s="208">
        <f>IF(N775="základní",J775,0)</f>
        <v>0</v>
      </c>
      <c r="BF775" s="208">
        <f>IF(N775="snížená",J775,0)</f>
        <v>0</v>
      </c>
      <c r="BG775" s="208">
        <f>IF(N775="zákl. přenesená",J775,0)</f>
        <v>0</v>
      </c>
      <c r="BH775" s="208">
        <f>IF(N775="sníž. přenesená",J775,0)</f>
        <v>0</v>
      </c>
      <c r="BI775" s="208">
        <f>IF(N775="nulová",J775,0)</f>
        <v>0</v>
      </c>
      <c r="BJ775" s="19" t="s">
        <v>40</v>
      </c>
      <c r="BK775" s="208">
        <f>ROUND(I775*H775,2)</f>
        <v>0</v>
      </c>
      <c r="BL775" s="19" t="s">
        <v>166</v>
      </c>
      <c r="BM775" s="207" t="s">
        <v>884</v>
      </c>
    </row>
    <row r="776" spans="1:65" s="2" customFormat="1" ht="28.8">
      <c r="A776" s="37"/>
      <c r="B776" s="38"/>
      <c r="C776" s="39"/>
      <c r="D776" s="209" t="s">
        <v>204</v>
      </c>
      <c r="E776" s="39"/>
      <c r="F776" s="210" t="s">
        <v>885</v>
      </c>
      <c r="G776" s="39"/>
      <c r="H776" s="39"/>
      <c r="I776" s="119"/>
      <c r="J776" s="39"/>
      <c r="K776" s="39"/>
      <c r="L776" s="42"/>
      <c r="M776" s="211"/>
      <c r="N776" s="212"/>
      <c r="O776" s="67"/>
      <c r="P776" s="67"/>
      <c r="Q776" s="67"/>
      <c r="R776" s="67"/>
      <c r="S776" s="67"/>
      <c r="T776" s="68"/>
      <c r="U776" s="37"/>
      <c r="V776" s="37"/>
      <c r="W776" s="37"/>
      <c r="X776" s="37"/>
      <c r="Y776" s="37"/>
      <c r="Z776" s="37"/>
      <c r="AA776" s="37"/>
      <c r="AB776" s="37"/>
      <c r="AC776" s="37"/>
      <c r="AD776" s="37"/>
      <c r="AE776" s="37"/>
      <c r="AT776" s="19" t="s">
        <v>204</v>
      </c>
      <c r="AU776" s="19" t="s">
        <v>90</v>
      </c>
    </row>
    <row r="777" spans="1:65" s="13" customFormat="1" ht="10.199999999999999">
      <c r="B777" s="213"/>
      <c r="C777" s="214"/>
      <c r="D777" s="209" t="s">
        <v>206</v>
      </c>
      <c r="E777" s="215" t="s">
        <v>32</v>
      </c>
      <c r="F777" s="216" t="s">
        <v>563</v>
      </c>
      <c r="G777" s="214"/>
      <c r="H777" s="215" t="s">
        <v>32</v>
      </c>
      <c r="I777" s="217"/>
      <c r="J777" s="214"/>
      <c r="K777" s="214"/>
      <c r="L777" s="218"/>
      <c r="M777" s="219"/>
      <c r="N777" s="220"/>
      <c r="O777" s="220"/>
      <c r="P777" s="220"/>
      <c r="Q777" s="220"/>
      <c r="R777" s="220"/>
      <c r="S777" s="220"/>
      <c r="T777" s="221"/>
      <c r="AT777" s="222" t="s">
        <v>206</v>
      </c>
      <c r="AU777" s="222" t="s">
        <v>90</v>
      </c>
      <c r="AV777" s="13" t="s">
        <v>40</v>
      </c>
      <c r="AW777" s="13" t="s">
        <v>38</v>
      </c>
      <c r="AX777" s="13" t="s">
        <v>81</v>
      </c>
      <c r="AY777" s="222" t="s">
        <v>197</v>
      </c>
    </row>
    <row r="778" spans="1:65" s="13" customFormat="1" ht="10.199999999999999">
      <c r="B778" s="213"/>
      <c r="C778" s="214"/>
      <c r="D778" s="209" t="s">
        <v>206</v>
      </c>
      <c r="E778" s="215" t="s">
        <v>32</v>
      </c>
      <c r="F778" s="216" t="s">
        <v>207</v>
      </c>
      <c r="G778" s="214"/>
      <c r="H778" s="215" t="s">
        <v>32</v>
      </c>
      <c r="I778" s="217"/>
      <c r="J778" s="214"/>
      <c r="K778" s="214"/>
      <c r="L778" s="218"/>
      <c r="M778" s="219"/>
      <c r="N778" s="220"/>
      <c r="O778" s="220"/>
      <c r="P778" s="220"/>
      <c r="Q778" s="220"/>
      <c r="R778" s="220"/>
      <c r="S778" s="220"/>
      <c r="T778" s="221"/>
      <c r="AT778" s="222" t="s">
        <v>206</v>
      </c>
      <c r="AU778" s="222" t="s">
        <v>90</v>
      </c>
      <c r="AV778" s="13" t="s">
        <v>40</v>
      </c>
      <c r="AW778" s="13" t="s">
        <v>38</v>
      </c>
      <c r="AX778" s="13" t="s">
        <v>81</v>
      </c>
      <c r="AY778" s="222" t="s">
        <v>197</v>
      </c>
    </row>
    <row r="779" spans="1:65" s="13" customFormat="1" ht="10.199999999999999">
      <c r="B779" s="213"/>
      <c r="C779" s="214"/>
      <c r="D779" s="209" t="s">
        <v>206</v>
      </c>
      <c r="E779" s="215" t="s">
        <v>32</v>
      </c>
      <c r="F779" s="216" t="s">
        <v>270</v>
      </c>
      <c r="G779" s="214"/>
      <c r="H779" s="215" t="s">
        <v>32</v>
      </c>
      <c r="I779" s="217"/>
      <c r="J779" s="214"/>
      <c r="K779" s="214"/>
      <c r="L779" s="218"/>
      <c r="M779" s="219"/>
      <c r="N779" s="220"/>
      <c r="O779" s="220"/>
      <c r="P779" s="220"/>
      <c r="Q779" s="220"/>
      <c r="R779" s="220"/>
      <c r="S779" s="220"/>
      <c r="T779" s="221"/>
      <c r="AT779" s="222" t="s">
        <v>206</v>
      </c>
      <c r="AU779" s="222" t="s">
        <v>90</v>
      </c>
      <c r="AV779" s="13" t="s">
        <v>40</v>
      </c>
      <c r="AW779" s="13" t="s">
        <v>38</v>
      </c>
      <c r="AX779" s="13" t="s">
        <v>81</v>
      </c>
      <c r="AY779" s="222" t="s">
        <v>197</v>
      </c>
    </row>
    <row r="780" spans="1:65" s="14" customFormat="1" ht="10.199999999999999">
      <c r="B780" s="223"/>
      <c r="C780" s="224"/>
      <c r="D780" s="209" t="s">
        <v>206</v>
      </c>
      <c r="E780" s="225" t="s">
        <v>32</v>
      </c>
      <c r="F780" s="226" t="s">
        <v>564</v>
      </c>
      <c r="G780" s="224"/>
      <c r="H780" s="227">
        <v>520.52</v>
      </c>
      <c r="I780" s="228"/>
      <c r="J780" s="224"/>
      <c r="K780" s="224"/>
      <c r="L780" s="229"/>
      <c r="M780" s="230"/>
      <c r="N780" s="231"/>
      <c r="O780" s="231"/>
      <c r="P780" s="231"/>
      <c r="Q780" s="231"/>
      <c r="R780" s="231"/>
      <c r="S780" s="231"/>
      <c r="T780" s="232"/>
      <c r="AT780" s="233" t="s">
        <v>206</v>
      </c>
      <c r="AU780" s="233" t="s">
        <v>90</v>
      </c>
      <c r="AV780" s="14" t="s">
        <v>90</v>
      </c>
      <c r="AW780" s="14" t="s">
        <v>38</v>
      </c>
      <c r="AX780" s="14" t="s">
        <v>81</v>
      </c>
      <c r="AY780" s="233" t="s">
        <v>197</v>
      </c>
    </row>
    <row r="781" spans="1:65" s="14" customFormat="1" ht="10.199999999999999">
      <c r="B781" s="223"/>
      <c r="C781" s="224"/>
      <c r="D781" s="209" t="s">
        <v>206</v>
      </c>
      <c r="E781" s="225" t="s">
        <v>32</v>
      </c>
      <c r="F781" s="226" t="s">
        <v>565</v>
      </c>
      <c r="G781" s="224"/>
      <c r="H781" s="227">
        <v>7.08</v>
      </c>
      <c r="I781" s="228"/>
      <c r="J781" s="224"/>
      <c r="K781" s="224"/>
      <c r="L781" s="229"/>
      <c r="M781" s="230"/>
      <c r="N781" s="231"/>
      <c r="O781" s="231"/>
      <c r="P781" s="231"/>
      <c r="Q781" s="231"/>
      <c r="R781" s="231"/>
      <c r="S781" s="231"/>
      <c r="T781" s="232"/>
      <c r="AT781" s="233" t="s">
        <v>206</v>
      </c>
      <c r="AU781" s="233" t="s">
        <v>90</v>
      </c>
      <c r="AV781" s="14" t="s">
        <v>90</v>
      </c>
      <c r="AW781" s="14" t="s">
        <v>38</v>
      </c>
      <c r="AX781" s="14" t="s">
        <v>81</v>
      </c>
      <c r="AY781" s="233" t="s">
        <v>197</v>
      </c>
    </row>
    <row r="782" spans="1:65" s="14" customFormat="1" ht="10.199999999999999">
      <c r="B782" s="223"/>
      <c r="C782" s="224"/>
      <c r="D782" s="209" t="s">
        <v>206</v>
      </c>
      <c r="E782" s="225" t="s">
        <v>32</v>
      </c>
      <c r="F782" s="226" t="s">
        <v>566</v>
      </c>
      <c r="G782" s="224"/>
      <c r="H782" s="227">
        <v>120.88500000000001</v>
      </c>
      <c r="I782" s="228"/>
      <c r="J782" s="224"/>
      <c r="K782" s="224"/>
      <c r="L782" s="229"/>
      <c r="M782" s="230"/>
      <c r="N782" s="231"/>
      <c r="O782" s="231"/>
      <c r="P782" s="231"/>
      <c r="Q782" s="231"/>
      <c r="R782" s="231"/>
      <c r="S782" s="231"/>
      <c r="T782" s="232"/>
      <c r="AT782" s="233" t="s">
        <v>206</v>
      </c>
      <c r="AU782" s="233" t="s">
        <v>90</v>
      </c>
      <c r="AV782" s="14" t="s">
        <v>90</v>
      </c>
      <c r="AW782" s="14" t="s">
        <v>38</v>
      </c>
      <c r="AX782" s="14" t="s">
        <v>81</v>
      </c>
      <c r="AY782" s="233" t="s">
        <v>197</v>
      </c>
    </row>
    <row r="783" spans="1:65" s="16" customFormat="1" ht="10.199999999999999">
      <c r="B783" s="245"/>
      <c r="C783" s="246"/>
      <c r="D783" s="209" t="s">
        <v>206</v>
      </c>
      <c r="E783" s="247" t="s">
        <v>32</v>
      </c>
      <c r="F783" s="248" t="s">
        <v>886</v>
      </c>
      <c r="G783" s="246"/>
      <c r="H783" s="249">
        <v>648.48500000000001</v>
      </c>
      <c r="I783" s="250"/>
      <c r="J783" s="246"/>
      <c r="K783" s="246"/>
      <c r="L783" s="251"/>
      <c r="M783" s="252"/>
      <c r="N783" s="253"/>
      <c r="O783" s="253"/>
      <c r="P783" s="253"/>
      <c r="Q783" s="253"/>
      <c r="R783" s="253"/>
      <c r="S783" s="253"/>
      <c r="T783" s="254"/>
      <c r="AT783" s="255" t="s">
        <v>206</v>
      </c>
      <c r="AU783" s="255" t="s">
        <v>90</v>
      </c>
      <c r="AV783" s="16" t="s">
        <v>114</v>
      </c>
      <c r="AW783" s="16" t="s">
        <v>38</v>
      </c>
      <c r="AX783" s="16" t="s">
        <v>81</v>
      </c>
      <c r="AY783" s="255" t="s">
        <v>197</v>
      </c>
    </row>
    <row r="784" spans="1:65" s="13" customFormat="1" ht="10.199999999999999">
      <c r="B784" s="213"/>
      <c r="C784" s="214"/>
      <c r="D784" s="209" t="s">
        <v>206</v>
      </c>
      <c r="E784" s="215" t="s">
        <v>32</v>
      </c>
      <c r="F784" s="216" t="s">
        <v>269</v>
      </c>
      <c r="G784" s="214"/>
      <c r="H784" s="215" t="s">
        <v>32</v>
      </c>
      <c r="I784" s="217"/>
      <c r="J784" s="214"/>
      <c r="K784" s="214"/>
      <c r="L784" s="218"/>
      <c r="M784" s="219"/>
      <c r="N784" s="220"/>
      <c r="O784" s="220"/>
      <c r="P784" s="220"/>
      <c r="Q784" s="220"/>
      <c r="R784" s="220"/>
      <c r="S784" s="220"/>
      <c r="T784" s="221"/>
      <c r="AT784" s="222" t="s">
        <v>206</v>
      </c>
      <c r="AU784" s="222" t="s">
        <v>90</v>
      </c>
      <c r="AV784" s="13" t="s">
        <v>40</v>
      </c>
      <c r="AW784" s="13" t="s">
        <v>38</v>
      </c>
      <c r="AX784" s="13" t="s">
        <v>81</v>
      </c>
      <c r="AY784" s="222" t="s">
        <v>197</v>
      </c>
    </row>
    <row r="785" spans="1:65" s="13" customFormat="1" ht="10.199999999999999">
      <c r="B785" s="213"/>
      <c r="C785" s="214"/>
      <c r="D785" s="209" t="s">
        <v>206</v>
      </c>
      <c r="E785" s="215" t="s">
        <v>32</v>
      </c>
      <c r="F785" s="216" t="s">
        <v>207</v>
      </c>
      <c r="G785" s="214"/>
      <c r="H785" s="215" t="s">
        <v>32</v>
      </c>
      <c r="I785" s="217"/>
      <c r="J785" s="214"/>
      <c r="K785" s="214"/>
      <c r="L785" s="218"/>
      <c r="M785" s="219"/>
      <c r="N785" s="220"/>
      <c r="O785" s="220"/>
      <c r="P785" s="220"/>
      <c r="Q785" s="220"/>
      <c r="R785" s="220"/>
      <c r="S785" s="220"/>
      <c r="T785" s="221"/>
      <c r="AT785" s="222" t="s">
        <v>206</v>
      </c>
      <c r="AU785" s="222" t="s">
        <v>90</v>
      </c>
      <c r="AV785" s="13" t="s">
        <v>40</v>
      </c>
      <c r="AW785" s="13" t="s">
        <v>38</v>
      </c>
      <c r="AX785" s="13" t="s">
        <v>81</v>
      </c>
      <c r="AY785" s="222" t="s">
        <v>197</v>
      </c>
    </row>
    <row r="786" spans="1:65" s="13" customFormat="1" ht="10.199999999999999">
      <c r="B786" s="213"/>
      <c r="C786" s="214"/>
      <c r="D786" s="209" t="s">
        <v>206</v>
      </c>
      <c r="E786" s="215" t="s">
        <v>32</v>
      </c>
      <c r="F786" s="216" t="s">
        <v>270</v>
      </c>
      <c r="G786" s="214"/>
      <c r="H786" s="215" t="s">
        <v>32</v>
      </c>
      <c r="I786" s="217"/>
      <c r="J786" s="214"/>
      <c r="K786" s="214"/>
      <c r="L786" s="218"/>
      <c r="M786" s="219"/>
      <c r="N786" s="220"/>
      <c r="O786" s="220"/>
      <c r="P786" s="220"/>
      <c r="Q786" s="220"/>
      <c r="R786" s="220"/>
      <c r="S786" s="220"/>
      <c r="T786" s="221"/>
      <c r="AT786" s="222" t="s">
        <v>206</v>
      </c>
      <c r="AU786" s="222" t="s">
        <v>90</v>
      </c>
      <c r="AV786" s="13" t="s">
        <v>40</v>
      </c>
      <c r="AW786" s="13" t="s">
        <v>38</v>
      </c>
      <c r="AX786" s="13" t="s">
        <v>81</v>
      </c>
      <c r="AY786" s="222" t="s">
        <v>197</v>
      </c>
    </row>
    <row r="787" spans="1:65" s="14" customFormat="1" ht="10.199999999999999">
      <c r="B787" s="223"/>
      <c r="C787" s="224"/>
      <c r="D787" s="209" t="s">
        <v>206</v>
      </c>
      <c r="E787" s="225" t="s">
        <v>32</v>
      </c>
      <c r="F787" s="226" t="s">
        <v>541</v>
      </c>
      <c r="G787" s="224"/>
      <c r="H787" s="227">
        <v>60.66</v>
      </c>
      <c r="I787" s="228"/>
      <c r="J787" s="224"/>
      <c r="K787" s="224"/>
      <c r="L787" s="229"/>
      <c r="M787" s="230"/>
      <c r="N787" s="231"/>
      <c r="O787" s="231"/>
      <c r="P787" s="231"/>
      <c r="Q787" s="231"/>
      <c r="R787" s="231"/>
      <c r="S787" s="231"/>
      <c r="T787" s="232"/>
      <c r="AT787" s="233" t="s">
        <v>206</v>
      </c>
      <c r="AU787" s="233" t="s">
        <v>90</v>
      </c>
      <c r="AV787" s="14" t="s">
        <v>90</v>
      </c>
      <c r="AW787" s="14" t="s">
        <v>38</v>
      </c>
      <c r="AX787" s="14" t="s">
        <v>81</v>
      </c>
      <c r="AY787" s="233" t="s">
        <v>197</v>
      </c>
    </row>
    <row r="788" spans="1:65" s="14" customFormat="1" ht="10.199999999999999">
      <c r="B788" s="223"/>
      <c r="C788" s="224"/>
      <c r="D788" s="209" t="s">
        <v>206</v>
      </c>
      <c r="E788" s="225" t="s">
        <v>32</v>
      </c>
      <c r="F788" s="226" t="s">
        <v>542</v>
      </c>
      <c r="G788" s="224"/>
      <c r="H788" s="227">
        <v>2.0299999999999998</v>
      </c>
      <c r="I788" s="228"/>
      <c r="J788" s="224"/>
      <c r="K788" s="224"/>
      <c r="L788" s="229"/>
      <c r="M788" s="230"/>
      <c r="N788" s="231"/>
      <c r="O788" s="231"/>
      <c r="P788" s="231"/>
      <c r="Q788" s="231"/>
      <c r="R788" s="231"/>
      <c r="S788" s="231"/>
      <c r="T788" s="232"/>
      <c r="AT788" s="233" t="s">
        <v>206</v>
      </c>
      <c r="AU788" s="233" t="s">
        <v>90</v>
      </c>
      <c r="AV788" s="14" t="s">
        <v>90</v>
      </c>
      <c r="AW788" s="14" t="s">
        <v>38</v>
      </c>
      <c r="AX788" s="14" t="s">
        <v>81</v>
      </c>
      <c r="AY788" s="233" t="s">
        <v>197</v>
      </c>
    </row>
    <row r="789" spans="1:65" s="14" customFormat="1" ht="10.199999999999999">
      <c r="B789" s="223"/>
      <c r="C789" s="224"/>
      <c r="D789" s="209" t="s">
        <v>206</v>
      </c>
      <c r="E789" s="225" t="s">
        <v>32</v>
      </c>
      <c r="F789" s="226" t="s">
        <v>543</v>
      </c>
      <c r="G789" s="224"/>
      <c r="H789" s="227">
        <v>2.85</v>
      </c>
      <c r="I789" s="228"/>
      <c r="J789" s="224"/>
      <c r="K789" s="224"/>
      <c r="L789" s="229"/>
      <c r="M789" s="230"/>
      <c r="N789" s="231"/>
      <c r="O789" s="231"/>
      <c r="P789" s="231"/>
      <c r="Q789" s="231"/>
      <c r="R789" s="231"/>
      <c r="S789" s="231"/>
      <c r="T789" s="232"/>
      <c r="AT789" s="233" t="s">
        <v>206</v>
      </c>
      <c r="AU789" s="233" t="s">
        <v>90</v>
      </c>
      <c r="AV789" s="14" t="s">
        <v>90</v>
      </c>
      <c r="AW789" s="14" t="s">
        <v>38</v>
      </c>
      <c r="AX789" s="14" t="s">
        <v>81</v>
      </c>
      <c r="AY789" s="233" t="s">
        <v>197</v>
      </c>
    </row>
    <row r="790" spans="1:65" s="16" customFormat="1" ht="10.199999999999999">
      <c r="B790" s="245"/>
      <c r="C790" s="246"/>
      <c r="D790" s="209" t="s">
        <v>206</v>
      </c>
      <c r="E790" s="247" t="s">
        <v>32</v>
      </c>
      <c r="F790" s="248" t="s">
        <v>544</v>
      </c>
      <c r="G790" s="246"/>
      <c r="H790" s="249">
        <v>65.540000000000006</v>
      </c>
      <c r="I790" s="250"/>
      <c r="J790" s="246"/>
      <c r="K790" s="246"/>
      <c r="L790" s="251"/>
      <c r="M790" s="252"/>
      <c r="N790" s="253"/>
      <c r="O790" s="253"/>
      <c r="P790" s="253"/>
      <c r="Q790" s="253"/>
      <c r="R790" s="253"/>
      <c r="S790" s="253"/>
      <c r="T790" s="254"/>
      <c r="AT790" s="255" t="s">
        <v>206</v>
      </c>
      <c r="AU790" s="255" t="s">
        <v>90</v>
      </c>
      <c r="AV790" s="16" t="s">
        <v>114</v>
      </c>
      <c r="AW790" s="16" t="s">
        <v>38</v>
      </c>
      <c r="AX790" s="16" t="s">
        <v>81</v>
      </c>
      <c r="AY790" s="255" t="s">
        <v>197</v>
      </c>
    </row>
    <row r="791" spans="1:65" s="15" customFormat="1" ht="10.199999999999999">
      <c r="B791" s="234"/>
      <c r="C791" s="235"/>
      <c r="D791" s="209" t="s">
        <v>206</v>
      </c>
      <c r="E791" s="236" t="s">
        <v>32</v>
      </c>
      <c r="F791" s="237" t="s">
        <v>209</v>
      </c>
      <c r="G791" s="235"/>
      <c r="H791" s="238">
        <v>714.02499999999998</v>
      </c>
      <c r="I791" s="239"/>
      <c r="J791" s="235"/>
      <c r="K791" s="235"/>
      <c r="L791" s="240"/>
      <c r="M791" s="241"/>
      <c r="N791" s="242"/>
      <c r="O791" s="242"/>
      <c r="P791" s="242"/>
      <c r="Q791" s="242"/>
      <c r="R791" s="242"/>
      <c r="S791" s="242"/>
      <c r="T791" s="243"/>
      <c r="AT791" s="244" t="s">
        <v>206</v>
      </c>
      <c r="AU791" s="244" t="s">
        <v>90</v>
      </c>
      <c r="AV791" s="15" t="s">
        <v>166</v>
      </c>
      <c r="AW791" s="15" t="s">
        <v>38</v>
      </c>
      <c r="AX791" s="15" t="s">
        <v>40</v>
      </c>
      <c r="AY791" s="244" t="s">
        <v>197</v>
      </c>
    </row>
    <row r="792" spans="1:65" s="2" customFormat="1" ht="21.75" customHeight="1">
      <c r="A792" s="37"/>
      <c r="B792" s="38"/>
      <c r="C792" s="196" t="s">
        <v>887</v>
      </c>
      <c r="D792" s="196" t="s">
        <v>199</v>
      </c>
      <c r="E792" s="197" t="s">
        <v>888</v>
      </c>
      <c r="F792" s="198" t="s">
        <v>889</v>
      </c>
      <c r="G792" s="199" t="s">
        <v>112</v>
      </c>
      <c r="H792" s="200">
        <v>34.159999999999997</v>
      </c>
      <c r="I792" s="201"/>
      <c r="J792" s="202">
        <f>ROUND(I792*H792,2)</f>
        <v>0</v>
      </c>
      <c r="K792" s="198" t="s">
        <v>202</v>
      </c>
      <c r="L792" s="42"/>
      <c r="M792" s="203" t="s">
        <v>32</v>
      </c>
      <c r="N792" s="204" t="s">
        <v>52</v>
      </c>
      <c r="O792" s="67"/>
      <c r="P792" s="205">
        <f>O792*H792</f>
        <v>0</v>
      </c>
      <c r="Q792" s="205">
        <v>0</v>
      </c>
      <c r="R792" s="205">
        <f>Q792*H792</f>
        <v>0</v>
      </c>
      <c r="S792" s="205">
        <v>0</v>
      </c>
      <c r="T792" s="206">
        <f>S792*H792</f>
        <v>0</v>
      </c>
      <c r="U792" s="37"/>
      <c r="V792" s="37"/>
      <c r="W792" s="37"/>
      <c r="X792" s="37"/>
      <c r="Y792" s="37"/>
      <c r="Z792" s="37"/>
      <c r="AA792" s="37"/>
      <c r="AB792" s="37"/>
      <c r="AC792" s="37"/>
      <c r="AD792" s="37"/>
      <c r="AE792" s="37"/>
      <c r="AR792" s="207" t="s">
        <v>166</v>
      </c>
      <c r="AT792" s="207" t="s">
        <v>199</v>
      </c>
      <c r="AU792" s="207" t="s">
        <v>90</v>
      </c>
      <c r="AY792" s="19" t="s">
        <v>197</v>
      </c>
      <c r="BE792" s="208">
        <f>IF(N792="základní",J792,0)</f>
        <v>0</v>
      </c>
      <c r="BF792" s="208">
        <f>IF(N792="snížená",J792,0)</f>
        <v>0</v>
      </c>
      <c r="BG792" s="208">
        <f>IF(N792="zákl. přenesená",J792,0)</f>
        <v>0</v>
      </c>
      <c r="BH792" s="208">
        <f>IF(N792="sníž. přenesená",J792,0)</f>
        <v>0</v>
      </c>
      <c r="BI792" s="208">
        <f>IF(N792="nulová",J792,0)</f>
        <v>0</v>
      </c>
      <c r="BJ792" s="19" t="s">
        <v>40</v>
      </c>
      <c r="BK792" s="208">
        <f>ROUND(I792*H792,2)</f>
        <v>0</v>
      </c>
      <c r="BL792" s="19" t="s">
        <v>166</v>
      </c>
      <c r="BM792" s="207" t="s">
        <v>890</v>
      </c>
    </row>
    <row r="793" spans="1:65" s="2" customFormat="1" ht="48">
      <c r="A793" s="37"/>
      <c r="B793" s="38"/>
      <c r="C793" s="39"/>
      <c r="D793" s="209" t="s">
        <v>204</v>
      </c>
      <c r="E793" s="39"/>
      <c r="F793" s="210" t="s">
        <v>891</v>
      </c>
      <c r="G793" s="39"/>
      <c r="H793" s="39"/>
      <c r="I793" s="119"/>
      <c r="J793" s="39"/>
      <c r="K793" s="39"/>
      <c r="L793" s="42"/>
      <c r="M793" s="211"/>
      <c r="N793" s="212"/>
      <c r="O793" s="67"/>
      <c r="P793" s="67"/>
      <c r="Q793" s="67"/>
      <c r="R793" s="67"/>
      <c r="S793" s="67"/>
      <c r="T793" s="68"/>
      <c r="U793" s="37"/>
      <c r="V793" s="37"/>
      <c r="W793" s="37"/>
      <c r="X793" s="37"/>
      <c r="Y793" s="37"/>
      <c r="Z793" s="37"/>
      <c r="AA793" s="37"/>
      <c r="AB793" s="37"/>
      <c r="AC793" s="37"/>
      <c r="AD793" s="37"/>
      <c r="AE793" s="37"/>
      <c r="AT793" s="19" t="s">
        <v>204</v>
      </c>
      <c r="AU793" s="19" t="s">
        <v>90</v>
      </c>
    </row>
    <row r="794" spans="1:65" s="13" customFormat="1" ht="10.199999999999999">
      <c r="B794" s="213"/>
      <c r="C794" s="214"/>
      <c r="D794" s="209" t="s">
        <v>206</v>
      </c>
      <c r="E794" s="215" t="s">
        <v>32</v>
      </c>
      <c r="F794" s="216" t="s">
        <v>855</v>
      </c>
      <c r="G794" s="214"/>
      <c r="H794" s="215" t="s">
        <v>32</v>
      </c>
      <c r="I794" s="217"/>
      <c r="J794" s="214"/>
      <c r="K794" s="214"/>
      <c r="L794" s="218"/>
      <c r="M794" s="219"/>
      <c r="N794" s="220"/>
      <c r="O794" s="220"/>
      <c r="P794" s="220"/>
      <c r="Q794" s="220"/>
      <c r="R794" s="220"/>
      <c r="S794" s="220"/>
      <c r="T794" s="221"/>
      <c r="AT794" s="222" t="s">
        <v>206</v>
      </c>
      <c r="AU794" s="222" t="s">
        <v>90</v>
      </c>
      <c r="AV794" s="13" t="s">
        <v>40</v>
      </c>
      <c r="AW794" s="13" t="s">
        <v>38</v>
      </c>
      <c r="AX794" s="13" t="s">
        <v>81</v>
      </c>
      <c r="AY794" s="222" t="s">
        <v>197</v>
      </c>
    </row>
    <row r="795" spans="1:65" s="13" customFormat="1" ht="10.199999999999999">
      <c r="B795" s="213"/>
      <c r="C795" s="214"/>
      <c r="D795" s="209" t="s">
        <v>206</v>
      </c>
      <c r="E795" s="215" t="s">
        <v>32</v>
      </c>
      <c r="F795" s="216" t="s">
        <v>856</v>
      </c>
      <c r="G795" s="214"/>
      <c r="H795" s="215" t="s">
        <v>32</v>
      </c>
      <c r="I795" s="217"/>
      <c r="J795" s="214"/>
      <c r="K795" s="214"/>
      <c r="L795" s="218"/>
      <c r="M795" s="219"/>
      <c r="N795" s="220"/>
      <c r="O795" s="220"/>
      <c r="P795" s="220"/>
      <c r="Q795" s="220"/>
      <c r="R795" s="220"/>
      <c r="S795" s="220"/>
      <c r="T795" s="221"/>
      <c r="AT795" s="222" t="s">
        <v>206</v>
      </c>
      <c r="AU795" s="222" t="s">
        <v>90</v>
      </c>
      <c r="AV795" s="13" t="s">
        <v>40</v>
      </c>
      <c r="AW795" s="13" t="s">
        <v>38</v>
      </c>
      <c r="AX795" s="13" t="s">
        <v>81</v>
      </c>
      <c r="AY795" s="222" t="s">
        <v>197</v>
      </c>
    </row>
    <row r="796" spans="1:65" s="14" customFormat="1" ht="10.199999999999999">
      <c r="B796" s="223"/>
      <c r="C796" s="224"/>
      <c r="D796" s="209" t="s">
        <v>206</v>
      </c>
      <c r="E796" s="225" t="s">
        <v>32</v>
      </c>
      <c r="F796" s="226" t="s">
        <v>892</v>
      </c>
      <c r="G796" s="224"/>
      <c r="H796" s="227">
        <v>14.16</v>
      </c>
      <c r="I796" s="228"/>
      <c r="J796" s="224"/>
      <c r="K796" s="224"/>
      <c r="L796" s="229"/>
      <c r="M796" s="230"/>
      <c r="N796" s="231"/>
      <c r="O796" s="231"/>
      <c r="P796" s="231"/>
      <c r="Q796" s="231"/>
      <c r="R796" s="231"/>
      <c r="S796" s="231"/>
      <c r="T796" s="232"/>
      <c r="AT796" s="233" t="s">
        <v>206</v>
      </c>
      <c r="AU796" s="233" t="s">
        <v>90</v>
      </c>
      <c r="AV796" s="14" t="s">
        <v>90</v>
      </c>
      <c r="AW796" s="14" t="s">
        <v>38</v>
      </c>
      <c r="AX796" s="14" t="s">
        <v>81</v>
      </c>
      <c r="AY796" s="233" t="s">
        <v>197</v>
      </c>
    </row>
    <row r="797" spans="1:65" s="14" customFormat="1" ht="10.199999999999999">
      <c r="B797" s="223"/>
      <c r="C797" s="224"/>
      <c r="D797" s="209" t="s">
        <v>206</v>
      </c>
      <c r="E797" s="225" t="s">
        <v>32</v>
      </c>
      <c r="F797" s="226" t="s">
        <v>858</v>
      </c>
      <c r="G797" s="224"/>
      <c r="H797" s="227">
        <v>20</v>
      </c>
      <c r="I797" s="228"/>
      <c r="J797" s="224"/>
      <c r="K797" s="224"/>
      <c r="L797" s="229"/>
      <c r="M797" s="230"/>
      <c r="N797" s="231"/>
      <c r="O797" s="231"/>
      <c r="P797" s="231"/>
      <c r="Q797" s="231"/>
      <c r="R797" s="231"/>
      <c r="S797" s="231"/>
      <c r="T797" s="232"/>
      <c r="AT797" s="233" t="s">
        <v>206</v>
      </c>
      <c r="AU797" s="233" t="s">
        <v>90</v>
      </c>
      <c r="AV797" s="14" t="s">
        <v>90</v>
      </c>
      <c r="AW797" s="14" t="s">
        <v>38</v>
      </c>
      <c r="AX797" s="14" t="s">
        <v>81</v>
      </c>
      <c r="AY797" s="233" t="s">
        <v>197</v>
      </c>
    </row>
    <row r="798" spans="1:65" s="15" customFormat="1" ht="10.199999999999999">
      <c r="B798" s="234"/>
      <c r="C798" s="235"/>
      <c r="D798" s="209" t="s">
        <v>206</v>
      </c>
      <c r="E798" s="236" t="s">
        <v>32</v>
      </c>
      <c r="F798" s="237" t="s">
        <v>209</v>
      </c>
      <c r="G798" s="235"/>
      <c r="H798" s="238">
        <v>34.159999999999997</v>
      </c>
      <c r="I798" s="239"/>
      <c r="J798" s="235"/>
      <c r="K798" s="235"/>
      <c r="L798" s="240"/>
      <c r="M798" s="241"/>
      <c r="N798" s="242"/>
      <c r="O798" s="242"/>
      <c r="P798" s="242"/>
      <c r="Q798" s="242"/>
      <c r="R798" s="242"/>
      <c r="S798" s="242"/>
      <c r="T798" s="243"/>
      <c r="AT798" s="244" t="s">
        <v>206</v>
      </c>
      <c r="AU798" s="244" t="s">
        <v>90</v>
      </c>
      <c r="AV798" s="15" t="s">
        <v>166</v>
      </c>
      <c r="AW798" s="15" t="s">
        <v>38</v>
      </c>
      <c r="AX798" s="15" t="s">
        <v>40</v>
      </c>
      <c r="AY798" s="244" t="s">
        <v>197</v>
      </c>
    </row>
    <row r="799" spans="1:65" s="2" customFormat="1" ht="21.75" customHeight="1">
      <c r="A799" s="37"/>
      <c r="B799" s="38"/>
      <c r="C799" s="196" t="s">
        <v>893</v>
      </c>
      <c r="D799" s="196" t="s">
        <v>199</v>
      </c>
      <c r="E799" s="197" t="s">
        <v>894</v>
      </c>
      <c r="F799" s="198" t="s">
        <v>895</v>
      </c>
      <c r="G799" s="199" t="s">
        <v>112</v>
      </c>
      <c r="H799" s="200">
        <v>34.159999999999997</v>
      </c>
      <c r="I799" s="201"/>
      <c r="J799" s="202">
        <f>ROUND(I799*H799,2)</f>
        <v>0</v>
      </c>
      <c r="K799" s="198" t="s">
        <v>202</v>
      </c>
      <c r="L799" s="42"/>
      <c r="M799" s="203" t="s">
        <v>32</v>
      </c>
      <c r="N799" s="204" t="s">
        <v>52</v>
      </c>
      <c r="O799" s="67"/>
      <c r="P799" s="205">
        <f>O799*H799</f>
        <v>0</v>
      </c>
      <c r="Q799" s="205">
        <v>0</v>
      </c>
      <c r="R799" s="205">
        <f>Q799*H799</f>
        <v>0</v>
      </c>
      <c r="S799" s="205">
        <v>0</v>
      </c>
      <c r="T799" s="206">
        <f>S799*H799</f>
        <v>0</v>
      </c>
      <c r="U799" s="37"/>
      <c r="V799" s="37"/>
      <c r="W799" s="37"/>
      <c r="X799" s="37"/>
      <c r="Y799" s="37"/>
      <c r="Z799" s="37"/>
      <c r="AA799" s="37"/>
      <c r="AB799" s="37"/>
      <c r="AC799" s="37"/>
      <c r="AD799" s="37"/>
      <c r="AE799" s="37"/>
      <c r="AR799" s="207" t="s">
        <v>166</v>
      </c>
      <c r="AT799" s="207" t="s">
        <v>199</v>
      </c>
      <c r="AU799" s="207" t="s">
        <v>90</v>
      </c>
      <c r="AY799" s="19" t="s">
        <v>197</v>
      </c>
      <c r="BE799" s="208">
        <f>IF(N799="základní",J799,0)</f>
        <v>0</v>
      </c>
      <c r="BF799" s="208">
        <f>IF(N799="snížená",J799,0)</f>
        <v>0</v>
      </c>
      <c r="BG799" s="208">
        <f>IF(N799="zákl. přenesená",J799,0)</f>
        <v>0</v>
      </c>
      <c r="BH799" s="208">
        <f>IF(N799="sníž. přenesená",J799,0)</f>
        <v>0</v>
      </c>
      <c r="BI799" s="208">
        <f>IF(N799="nulová",J799,0)</f>
        <v>0</v>
      </c>
      <c r="BJ799" s="19" t="s">
        <v>40</v>
      </c>
      <c r="BK799" s="208">
        <f>ROUND(I799*H799,2)</f>
        <v>0</v>
      </c>
      <c r="BL799" s="19" t="s">
        <v>166</v>
      </c>
      <c r="BM799" s="207" t="s">
        <v>896</v>
      </c>
    </row>
    <row r="800" spans="1:65" s="2" customFormat="1" ht="48">
      <c r="A800" s="37"/>
      <c r="B800" s="38"/>
      <c r="C800" s="39"/>
      <c r="D800" s="209" t="s">
        <v>204</v>
      </c>
      <c r="E800" s="39"/>
      <c r="F800" s="210" t="s">
        <v>891</v>
      </c>
      <c r="G800" s="39"/>
      <c r="H800" s="39"/>
      <c r="I800" s="119"/>
      <c r="J800" s="39"/>
      <c r="K800" s="39"/>
      <c r="L800" s="42"/>
      <c r="M800" s="211"/>
      <c r="N800" s="212"/>
      <c r="O800" s="67"/>
      <c r="P800" s="67"/>
      <c r="Q800" s="67"/>
      <c r="R800" s="67"/>
      <c r="S800" s="67"/>
      <c r="T800" s="68"/>
      <c r="U800" s="37"/>
      <c r="V800" s="37"/>
      <c r="W800" s="37"/>
      <c r="X800" s="37"/>
      <c r="Y800" s="37"/>
      <c r="Z800" s="37"/>
      <c r="AA800" s="37"/>
      <c r="AB800" s="37"/>
      <c r="AC800" s="37"/>
      <c r="AD800" s="37"/>
      <c r="AE800" s="37"/>
      <c r="AT800" s="19" t="s">
        <v>204</v>
      </c>
      <c r="AU800" s="19" t="s">
        <v>90</v>
      </c>
    </row>
    <row r="801" spans="1:65" s="13" customFormat="1" ht="10.199999999999999">
      <c r="B801" s="213"/>
      <c r="C801" s="214"/>
      <c r="D801" s="209" t="s">
        <v>206</v>
      </c>
      <c r="E801" s="215" t="s">
        <v>32</v>
      </c>
      <c r="F801" s="216" t="s">
        <v>855</v>
      </c>
      <c r="G801" s="214"/>
      <c r="H801" s="215" t="s">
        <v>32</v>
      </c>
      <c r="I801" s="217"/>
      <c r="J801" s="214"/>
      <c r="K801" s="214"/>
      <c r="L801" s="218"/>
      <c r="M801" s="219"/>
      <c r="N801" s="220"/>
      <c r="O801" s="220"/>
      <c r="P801" s="220"/>
      <c r="Q801" s="220"/>
      <c r="R801" s="220"/>
      <c r="S801" s="220"/>
      <c r="T801" s="221"/>
      <c r="AT801" s="222" t="s">
        <v>206</v>
      </c>
      <c r="AU801" s="222" t="s">
        <v>90</v>
      </c>
      <c r="AV801" s="13" t="s">
        <v>40</v>
      </c>
      <c r="AW801" s="13" t="s">
        <v>38</v>
      </c>
      <c r="AX801" s="13" t="s">
        <v>81</v>
      </c>
      <c r="AY801" s="222" t="s">
        <v>197</v>
      </c>
    </row>
    <row r="802" spans="1:65" s="13" customFormat="1" ht="10.199999999999999">
      <c r="B802" s="213"/>
      <c r="C802" s="214"/>
      <c r="D802" s="209" t="s">
        <v>206</v>
      </c>
      <c r="E802" s="215" t="s">
        <v>32</v>
      </c>
      <c r="F802" s="216" t="s">
        <v>856</v>
      </c>
      <c r="G802" s="214"/>
      <c r="H802" s="215" t="s">
        <v>32</v>
      </c>
      <c r="I802" s="217"/>
      <c r="J802" s="214"/>
      <c r="K802" s="214"/>
      <c r="L802" s="218"/>
      <c r="M802" s="219"/>
      <c r="N802" s="220"/>
      <c r="O802" s="220"/>
      <c r="P802" s="220"/>
      <c r="Q802" s="220"/>
      <c r="R802" s="220"/>
      <c r="S802" s="220"/>
      <c r="T802" s="221"/>
      <c r="AT802" s="222" t="s">
        <v>206</v>
      </c>
      <c r="AU802" s="222" t="s">
        <v>90</v>
      </c>
      <c r="AV802" s="13" t="s">
        <v>40</v>
      </c>
      <c r="AW802" s="13" t="s">
        <v>38</v>
      </c>
      <c r="AX802" s="13" t="s">
        <v>81</v>
      </c>
      <c r="AY802" s="222" t="s">
        <v>197</v>
      </c>
    </row>
    <row r="803" spans="1:65" s="14" customFormat="1" ht="10.199999999999999">
      <c r="B803" s="223"/>
      <c r="C803" s="224"/>
      <c r="D803" s="209" t="s">
        <v>206</v>
      </c>
      <c r="E803" s="225" t="s">
        <v>32</v>
      </c>
      <c r="F803" s="226" t="s">
        <v>857</v>
      </c>
      <c r="G803" s="224"/>
      <c r="H803" s="227">
        <v>14.16</v>
      </c>
      <c r="I803" s="228"/>
      <c r="J803" s="224"/>
      <c r="K803" s="224"/>
      <c r="L803" s="229"/>
      <c r="M803" s="230"/>
      <c r="N803" s="231"/>
      <c r="O803" s="231"/>
      <c r="P803" s="231"/>
      <c r="Q803" s="231"/>
      <c r="R803" s="231"/>
      <c r="S803" s="231"/>
      <c r="T803" s="232"/>
      <c r="AT803" s="233" t="s">
        <v>206</v>
      </c>
      <c r="AU803" s="233" t="s">
        <v>90</v>
      </c>
      <c r="AV803" s="14" t="s">
        <v>90</v>
      </c>
      <c r="AW803" s="14" t="s">
        <v>38</v>
      </c>
      <c r="AX803" s="14" t="s">
        <v>81</v>
      </c>
      <c r="AY803" s="233" t="s">
        <v>197</v>
      </c>
    </row>
    <row r="804" spans="1:65" s="14" customFormat="1" ht="10.199999999999999">
      <c r="B804" s="223"/>
      <c r="C804" s="224"/>
      <c r="D804" s="209" t="s">
        <v>206</v>
      </c>
      <c r="E804" s="225" t="s">
        <v>32</v>
      </c>
      <c r="F804" s="226" t="s">
        <v>858</v>
      </c>
      <c r="G804" s="224"/>
      <c r="H804" s="227">
        <v>20</v>
      </c>
      <c r="I804" s="228"/>
      <c r="J804" s="224"/>
      <c r="K804" s="224"/>
      <c r="L804" s="229"/>
      <c r="M804" s="230"/>
      <c r="N804" s="231"/>
      <c r="O804" s="231"/>
      <c r="P804" s="231"/>
      <c r="Q804" s="231"/>
      <c r="R804" s="231"/>
      <c r="S804" s="231"/>
      <c r="T804" s="232"/>
      <c r="AT804" s="233" t="s">
        <v>206</v>
      </c>
      <c r="AU804" s="233" t="s">
        <v>90</v>
      </c>
      <c r="AV804" s="14" t="s">
        <v>90</v>
      </c>
      <c r="AW804" s="14" t="s">
        <v>38</v>
      </c>
      <c r="AX804" s="14" t="s">
        <v>81</v>
      </c>
      <c r="AY804" s="233" t="s">
        <v>197</v>
      </c>
    </row>
    <row r="805" spans="1:65" s="15" customFormat="1" ht="10.199999999999999">
      <c r="B805" s="234"/>
      <c r="C805" s="235"/>
      <c r="D805" s="209" t="s">
        <v>206</v>
      </c>
      <c r="E805" s="236" t="s">
        <v>32</v>
      </c>
      <c r="F805" s="237" t="s">
        <v>209</v>
      </c>
      <c r="G805" s="235"/>
      <c r="H805" s="238">
        <v>34.159999999999997</v>
      </c>
      <c r="I805" s="239"/>
      <c r="J805" s="235"/>
      <c r="K805" s="235"/>
      <c r="L805" s="240"/>
      <c r="M805" s="241"/>
      <c r="N805" s="242"/>
      <c r="O805" s="242"/>
      <c r="P805" s="242"/>
      <c r="Q805" s="242"/>
      <c r="R805" s="242"/>
      <c r="S805" s="242"/>
      <c r="T805" s="243"/>
      <c r="AT805" s="244" t="s">
        <v>206</v>
      </c>
      <c r="AU805" s="244" t="s">
        <v>90</v>
      </c>
      <c r="AV805" s="15" t="s">
        <v>166</v>
      </c>
      <c r="AW805" s="15" t="s">
        <v>38</v>
      </c>
      <c r="AX805" s="15" t="s">
        <v>40</v>
      </c>
      <c r="AY805" s="244" t="s">
        <v>197</v>
      </c>
    </row>
    <row r="806" spans="1:65" s="2" customFormat="1" ht="21.75" customHeight="1">
      <c r="A806" s="37"/>
      <c r="B806" s="38"/>
      <c r="C806" s="196" t="s">
        <v>897</v>
      </c>
      <c r="D806" s="196" t="s">
        <v>199</v>
      </c>
      <c r="E806" s="197" t="s">
        <v>898</v>
      </c>
      <c r="F806" s="198" t="s">
        <v>899</v>
      </c>
      <c r="G806" s="199" t="s">
        <v>112</v>
      </c>
      <c r="H806" s="200">
        <v>34.159999999999997</v>
      </c>
      <c r="I806" s="201"/>
      <c r="J806" s="202">
        <f>ROUND(I806*H806,2)</f>
        <v>0</v>
      </c>
      <c r="K806" s="198" t="s">
        <v>202</v>
      </c>
      <c r="L806" s="42"/>
      <c r="M806" s="203" t="s">
        <v>32</v>
      </c>
      <c r="N806" s="204" t="s">
        <v>52</v>
      </c>
      <c r="O806" s="67"/>
      <c r="P806" s="205">
        <f>O806*H806</f>
        <v>0</v>
      </c>
      <c r="Q806" s="205">
        <v>0</v>
      </c>
      <c r="R806" s="205">
        <f>Q806*H806</f>
        <v>0</v>
      </c>
      <c r="S806" s="205">
        <v>0</v>
      </c>
      <c r="T806" s="206">
        <f>S806*H806</f>
        <v>0</v>
      </c>
      <c r="U806" s="37"/>
      <c r="V806" s="37"/>
      <c r="W806" s="37"/>
      <c r="X806" s="37"/>
      <c r="Y806" s="37"/>
      <c r="Z806" s="37"/>
      <c r="AA806" s="37"/>
      <c r="AB806" s="37"/>
      <c r="AC806" s="37"/>
      <c r="AD806" s="37"/>
      <c r="AE806" s="37"/>
      <c r="AR806" s="207" t="s">
        <v>166</v>
      </c>
      <c r="AT806" s="207" t="s">
        <v>199</v>
      </c>
      <c r="AU806" s="207" t="s">
        <v>90</v>
      </c>
      <c r="AY806" s="19" t="s">
        <v>197</v>
      </c>
      <c r="BE806" s="208">
        <f>IF(N806="základní",J806,0)</f>
        <v>0</v>
      </c>
      <c r="BF806" s="208">
        <f>IF(N806="snížená",J806,0)</f>
        <v>0</v>
      </c>
      <c r="BG806" s="208">
        <f>IF(N806="zákl. přenesená",J806,0)</f>
        <v>0</v>
      </c>
      <c r="BH806" s="208">
        <f>IF(N806="sníž. přenesená",J806,0)</f>
        <v>0</v>
      </c>
      <c r="BI806" s="208">
        <f>IF(N806="nulová",J806,0)</f>
        <v>0</v>
      </c>
      <c r="BJ806" s="19" t="s">
        <v>40</v>
      </c>
      <c r="BK806" s="208">
        <f>ROUND(I806*H806,2)</f>
        <v>0</v>
      </c>
      <c r="BL806" s="19" t="s">
        <v>166</v>
      </c>
      <c r="BM806" s="207" t="s">
        <v>900</v>
      </c>
    </row>
    <row r="807" spans="1:65" s="2" customFormat="1" ht="48">
      <c r="A807" s="37"/>
      <c r="B807" s="38"/>
      <c r="C807" s="39"/>
      <c r="D807" s="209" t="s">
        <v>204</v>
      </c>
      <c r="E807" s="39"/>
      <c r="F807" s="210" t="s">
        <v>891</v>
      </c>
      <c r="G807" s="39"/>
      <c r="H807" s="39"/>
      <c r="I807" s="119"/>
      <c r="J807" s="39"/>
      <c r="K807" s="39"/>
      <c r="L807" s="42"/>
      <c r="M807" s="211"/>
      <c r="N807" s="212"/>
      <c r="O807" s="67"/>
      <c r="P807" s="67"/>
      <c r="Q807" s="67"/>
      <c r="R807" s="67"/>
      <c r="S807" s="67"/>
      <c r="T807" s="68"/>
      <c r="U807" s="37"/>
      <c r="V807" s="37"/>
      <c r="W807" s="37"/>
      <c r="X807" s="37"/>
      <c r="Y807" s="37"/>
      <c r="Z807" s="37"/>
      <c r="AA807" s="37"/>
      <c r="AB807" s="37"/>
      <c r="AC807" s="37"/>
      <c r="AD807" s="37"/>
      <c r="AE807" s="37"/>
      <c r="AT807" s="19" t="s">
        <v>204</v>
      </c>
      <c r="AU807" s="19" t="s">
        <v>90</v>
      </c>
    </row>
    <row r="808" spans="1:65" s="13" customFormat="1" ht="10.199999999999999">
      <c r="B808" s="213"/>
      <c r="C808" s="214"/>
      <c r="D808" s="209" t="s">
        <v>206</v>
      </c>
      <c r="E808" s="215" t="s">
        <v>32</v>
      </c>
      <c r="F808" s="216" t="s">
        <v>855</v>
      </c>
      <c r="G808" s="214"/>
      <c r="H808" s="215" t="s">
        <v>32</v>
      </c>
      <c r="I808" s="217"/>
      <c r="J808" s="214"/>
      <c r="K808" s="214"/>
      <c r="L808" s="218"/>
      <c r="M808" s="219"/>
      <c r="N808" s="220"/>
      <c r="O808" s="220"/>
      <c r="P808" s="220"/>
      <c r="Q808" s="220"/>
      <c r="R808" s="220"/>
      <c r="S808" s="220"/>
      <c r="T808" s="221"/>
      <c r="AT808" s="222" t="s">
        <v>206</v>
      </c>
      <c r="AU808" s="222" t="s">
        <v>90</v>
      </c>
      <c r="AV808" s="13" t="s">
        <v>40</v>
      </c>
      <c r="AW808" s="13" t="s">
        <v>38</v>
      </c>
      <c r="AX808" s="13" t="s">
        <v>81</v>
      </c>
      <c r="AY808" s="222" t="s">
        <v>197</v>
      </c>
    </row>
    <row r="809" spans="1:65" s="13" customFormat="1" ht="10.199999999999999">
      <c r="B809" s="213"/>
      <c r="C809" s="214"/>
      <c r="D809" s="209" t="s">
        <v>206</v>
      </c>
      <c r="E809" s="215" t="s">
        <v>32</v>
      </c>
      <c r="F809" s="216" t="s">
        <v>856</v>
      </c>
      <c r="G809" s="214"/>
      <c r="H809" s="215" t="s">
        <v>32</v>
      </c>
      <c r="I809" s="217"/>
      <c r="J809" s="214"/>
      <c r="K809" s="214"/>
      <c r="L809" s="218"/>
      <c r="M809" s="219"/>
      <c r="N809" s="220"/>
      <c r="O809" s="220"/>
      <c r="P809" s="220"/>
      <c r="Q809" s="220"/>
      <c r="R809" s="220"/>
      <c r="S809" s="220"/>
      <c r="T809" s="221"/>
      <c r="AT809" s="222" t="s">
        <v>206</v>
      </c>
      <c r="AU809" s="222" t="s">
        <v>90</v>
      </c>
      <c r="AV809" s="13" t="s">
        <v>40</v>
      </c>
      <c r="AW809" s="13" t="s">
        <v>38</v>
      </c>
      <c r="AX809" s="13" t="s">
        <v>81</v>
      </c>
      <c r="AY809" s="222" t="s">
        <v>197</v>
      </c>
    </row>
    <row r="810" spans="1:65" s="14" customFormat="1" ht="10.199999999999999">
      <c r="B810" s="223"/>
      <c r="C810" s="224"/>
      <c r="D810" s="209" t="s">
        <v>206</v>
      </c>
      <c r="E810" s="225" t="s">
        <v>32</v>
      </c>
      <c r="F810" s="226" t="s">
        <v>892</v>
      </c>
      <c r="G810" s="224"/>
      <c r="H810" s="227">
        <v>14.16</v>
      </c>
      <c r="I810" s="228"/>
      <c r="J810" s="224"/>
      <c r="K810" s="224"/>
      <c r="L810" s="229"/>
      <c r="M810" s="230"/>
      <c r="N810" s="231"/>
      <c r="O810" s="231"/>
      <c r="P810" s="231"/>
      <c r="Q810" s="231"/>
      <c r="R810" s="231"/>
      <c r="S810" s="231"/>
      <c r="T810" s="232"/>
      <c r="AT810" s="233" t="s">
        <v>206</v>
      </c>
      <c r="AU810" s="233" t="s">
        <v>90</v>
      </c>
      <c r="AV810" s="14" t="s">
        <v>90</v>
      </c>
      <c r="AW810" s="14" t="s">
        <v>38</v>
      </c>
      <c r="AX810" s="14" t="s">
        <v>81</v>
      </c>
      <c r="AY810" s="233" t="s">
        <v>197</v>
      </c>
    </row>
    <row r="811" spans="1:65" s="14" customFormat="1" ht="10.199999999999999">
      <c r="B811" s="223"/>
      <c r="C811" s="224"/>
      <c r="D811" s="209" t="s">
        <v>206</v>
      </c>
      <c r="E811" s="225" t="s">
        <v>32</v>
      </c>
      <c r="F811" s="226" t="s">
        <v>858</v>
      </c>
      <c r="G811" s="224"/>
      <c r="H811" s="227">
        <v>20</v>
      </c>
      <c r="I811" s="228"/>
      <c r="J811" s="224"/>
      <c r="K811" s="224"/>
      <c r="L811" s="229"/>
      <c r="M811" s="230"/>
      <c r="N811" s="231"/>
      <c r="O811" s="231"/>
      <c r="P811" s="231"/>
      <c r="Q811" s="231"/>
      <c r="R811" s="231"/>
      <c r="S811" s="231"/>
      <c r="T811" s="232"/>
      <c r="AT811" s="233" t="s">
        <v>206</v>
      </c>
      <c r="AU811" s="233" t="s">
        <v>90</v>
      </c>
      <c r="AV811" s="14" t="s">
        <v>90</v>
      </c>
      <c r="AW811" s="14" t="s">
        <v>38</v>
      </c>
      <c r="AX811" s="14" t="s">
        <v>81</v>
      </c>
      <c r="AY811" s="233" t="s">
        <v>197</v>
      </c>
    </row>
    <row r="812" spans="1:65" s="15" customFormat="1" ht="10.199999999999999">
      <c r="B812" s="234"/>
      <c r="C812" s="235"/>
      <c r="D812" s="209" t="s">
        <v>206</v>
      </c>
      <c r="E812" s="236" t="s">
        <v>32</v>
      </c>
      <c r="F812" s="237" t="s">
        <v>209</v>
      </c>
      <c r="G812" s="235"/>
      <c r="H812" s="238">
        <v>34.159999999999997</v>
      </c>
      <c r="I812" s="239"/>
      <c r="J812" s="235"/>
      <c r="K812" s="235"/>
      <c r="L812" s="240"/>
      <c r="M812" s="241"/>
      <c r="N812" s="242"/>
      <c r="O812" s="242"/>
      <c r="P812" s="242"/>
      <c r="Q812" s="242"/>
      <c r="R812" s="242"/>
      <c r="S812" s="242"/>
      <c r="T812" s="243"/>
      <c r="AT812" s="244" t="s">
        <v>206</v>
      </c>
      <c r="AU812" s="244" t="s">
        <v>90</v>
      </c>
      <c r="AV812" s="15" t="s">
        <v>166</v>
      </c>
      <c r="AW812" s="15" t="s">
        <v>38</v>
      </c>
      <c r="AX812" s="15" t="s">
        <v>40</v>
      </c>
      <c r="AY812" s="244" t="s">
        <v>197</v>
      </c>
    </row>
    <row r="813" spans="1:65" s="2" customFormat="1" ht="16.5" customHeight="1">
      <c r="A813" s="37"/>
      <c r="B813" s="38"/>
      <c r="C813" s="196" t="s">
        <v>901</v>
      </c>
      <c r="D813" s="196" t="s">
        <v>199</v>
      </c>
      <c r="E813" s="197" t="s">
        <v>902</v>
      </c>
      <c r="F813" s="198" t="s">
        <v>903</v>
      </c>
      <c r="G813" s="199" t="s">
        <v>112</v>
      </c>
      <c r="H813" s="200">
        <v>34.159999999999997</v>
      </c>
      <c r="I813" s="201"/>
      <c r="J813" s="202">
        <f>ROUND(I813*H813,2)</f>
        <v>0</v>
      </c>
      <c r="K813" s="198" t="s">
        <v>202</v>
      </c>
      <c r="L813" s="42"/>
      <c r="M813" s="203" t="s">
        <v>32</v>
      </c>
      <c r="N813" s="204" t="s">
        <v>52</v>
      </c>
      <c r="O813" s="67"/>
      <c r="P813" s="205">
        <f>O813*H813</f>
        <v>0</v>
      </c>
      <c r="Q813" s="205">
        <v>0</v>
      </c>
      <c r="R813" s="205">
        <f>Q813*H813</f>
        <v>0</v>
      </c>
      <c r="S813" s="205">
        <v>0</v>
      </c>
      <c r="T813" s="206">
        <f>S813*H813</f>
        <v>0</v>
      </c>
      <c r="U813" s="37"/>
      <c r="V813" s="37"/>
      <c r="W813" s="37"/>
      <c r="X813" s="37"/>
      <c r="Y813" s="37"/>
      <c r="Z813" s="37"/>
      <c r="AA813" s="37"/>
      <c r="AB813" s="37"/>
      <c r="AC813" s="37"/>
      <c r="AD813" s="37"/>
      <c r="AE813" s="37"/>
      <c r="AR813" s="207" t="s">
        <v>166</v>
      </c>
      <c r="AT813" s="207" t="s">
        <v>199</v>
      </c>
      <c r="AU813" s="207" t="s">
        <v>90</v>
      </c>
      <c r="AY813" s="19" t="s">
        <v>197</v>
      </c>
      <c r="BE813" s="208">
        <f>IF(N813="základní",J813,0)</f>
        <v>0</v>
      </c>
      <c r="BF813" s="208">
        <f>IF(N813="snížená",J813,0)</f>
        <v>0</v>
      </c>
      <c r="BG813" s="208">
        <f>IF(N813="zákl. přenesená",J813,0)</f>
        <v>0</v>
      </c>
      <c r="BH813" s="208">
        <f>IF(N813="sníž. přenesená",J813,0)</f>
        <v>0</v>
      </c>
      <c r="BI813" s="208">
        <f>IF(N813="nulová",J813,0)</f>
        <v>0</v>
      </c>
      <c r="BJ813" s="19" t="s">
        <v>40</v>
      </c>
      <c r="BK813" s="208">
        <f>ROUND(I813*H813,2)</f>
        <v>0</v>
      </c>
      <c r="BL813" s="19" t="s">
        <v>166</v>
      </c>
      <c r="BM813" s="207" t="s">
        <v>904</v>
      </c>
    </row>
    <row r="814" spans="1:65" s="2" customFormat="1" ht="28.8">
      <c r="A814" s="37"/>
      <c r="B814" s="38"/>
      <c r="C814" s="39"/>
      <c r="D814" s="209" t="s">
        <v>204</v>
      </c>
      <c r="E814" s="39"/>
      <c r="F814" s="210" t="s">
        <v>905</v>
      </c>
      <c r="G814" s="39"/>
      <c r="H814" s="39"/>
      <c r="I814" s="119"/>
      <c r="J814" s="39"/>
      <c r="K814" s="39"/>
      <c r="L814" s="42"/>
      <c r="M814" s="211"/>
      <c r="N814" s="212"/>
      <c r="O814" s="67"/>
      <c r="P814" s="67"/>
      <c r="Q814" s="67"/>
      <c r="R814" s="67"/>
      <c r="S814" s="67"/>
      <c r="T814" s="68"/>
      <c r="U814" s="37"/>
      <c r="V814" s="37"/>
      <c r="W814" s="37"/>
      <c r="X814" s="37"/>
      <c r="Y814" s="37"/>
      <c r="Z814" s="37"/>
      <c r="AA814" s="37"/>
      <c r="AB814" s="37"/>
      <c r="AC814" s="37"/>
      <c r="AD814" s="37"/>
      <c r="AE814" s="37"/>
      <c r="AT814" s="19" t="s">
        <v>204</v>
      </c>
      <c r="AU814" s="19" t="s">
        <v>90</v>
      </c>
    </row>
    <row r="815" spans="1:65" s="13" customFormat="1" ht="10.199999999999999">
      <c r="B815" s="213"/>
      <c r="C815" s="214"/>
      <c r="D815" s="209" t="s">
        <v>206</v>
      </c>
      <c r="E815" s="215" t="s">
        <v>32</v>
      </c>
      <c r="F815" s="216" t="s">
        <v>855</v>
      </c>
      <c r="G815" s="214"/>
      <c r="H815" s="215" t="s">
        <v>32</v>
      </c>
      <c r="I815" s="217"/>
      <c r="J815" s="214"/>
      <c r="K815" s="214"/>
      <c r="L815" s="218"/>
      <c r="M815" s="219"/>
      <c r="N815" s="220"/>
      <c r="O815" s="220"/>
      <c r="P815" s="220"/>
      <c r="Q815" s="220"/>
      <c r="R815" s="220"/>
      <c r="S815" s="220"/>
      <c r="T815" s="221"/>
      <c r="AT815" s="222" t="s">
        <v>206</v>
      </c>
      <c r="AU815" s="222" t="s">
        <v>90</v>
      </c>
      <c r="AV815" s="13" t="s">
        <v>40</v>
      </c>
      <c r="AW815" s="13" t="s">
        <v>38</v>
      </c>
      <c r="AX815" s="13" t="s">
        <v>81</v>
      </c>
      <c r="AY815" s="222" t="s">
        <v>197</v>
      </c>
    </row>
    <row r="816" spans="1:65" s="13" customFormat="1" ht="10.199999999999999">
      <c r="B816" s="213"/>
      <c r="C816" s="214"/>
      <c r="D816" s="209" t="s">
        <v>206</v>
      </c>
      <c r="E816" s="215" t="s">
        <v>32</v>
      </c>
      <c r="F816" s="216" t="s">
        <v>856</v>
      </c>
      <c r="G816" s="214"/>
      <c r="H816" s="215" t="s">
        <v>32</v>
      </c>
      <c r="I816" s="217"/>
      <c r="J816" s="214"/>
      <c r="K816" s="214"/>
      <c r="L816" s="218"/>
      <c r="M816" s="219"/>
      <c r="N816" s="220"/>
      <c r="O816" s="220"/>
      <c r="P816" s="220"/>
      <c r="Q816" s="220"/>
      <c r="R816" s="220"/>
      <c r="S816" s="220"/>
      <c r="T816" s="221"/>
      <c r="AT816" s="222" t="s">
        <v>206</v>
      </c>
      <c r="AU816" s="222" t="s">
        <v>90</v>
      </c>
      <c r="AV816" s="13" t="s">
        <v>40</v>
      </c>
      <c r="AW816" s="13" t="s">
        <v>38</v>
      </c>
      <c r="AX816" s="13" t="s">
        <v>81</v>
      </c>
      <c r="AY816" s="222" t="s">
        <v>197</v>
      </c>
    </row>
    <row r="817" spans="1:65" s="14" customFormat="1" ht="10.199999999999999">
      <c r="B817" s="223"/>
      <c r="C817" s="224"/>
      <c r="D817" s="209" t="s">
        <v>206</v>
      </c>
      <c r="E817" s="225" t="s">
        <v>32</v>
      </c>
      <c r="F817" s="226" t="s">
        <v>857</v>
      </c>
      <c r="G817" s="224"/>
      <c r="H817" s="227">
        <v>14.16</v>
      </c>
      <c r="I817" s="228"/>
      <c r="J817" s="224"/>
      <c r="K817" s="224"/>
      <c r="L817" s="229"/>
      <c r="M817" s="230"/>
      <c r="N817" s="231"/>
      <c r="O817" s="231"/>
      <c r="P817" s="231"/>
      <c r="Q817" s="231"/>
      <c r="R817" s="231"/>
      <c r="S817" s="231"/>
      <c r="T817" s="232"/>
      <c r="AT817" s="233" t="s">
        <v>206</v>
      </c>
      <c r="AU817" s="233" t="s">
        <v>90</v>
      </c>
      <c r="AV817" s="14" t="s">
        <v>90</v>
      </c>
      <c r="AW817" s="14" t="s">
        <v>38</v>
      </c>
      <c r="AX817" s="14" t="s">
        <v>81</v>
      </c>
      <c r="AY817" s="233" t="s">
        <v>197</v>
      </c>
    </row>
    <row r="818" spans="1:65" s="14" customFormat="1" ht="10.199999999999999">
      <c r="B818" s="223"/>
      <c r="C818" s="224"/>
      <c r="D818" s="209" t="s">
        <v>206</v>
      </c>
      <c r="E818" s="225" t="s">
        <v>32</v>
      </c>
      <c r="F818" s="226" t="s">
        <v>858</v>
      </c>
      <c r="G818" s="224"/>
      <c r="H818" s="227">
        <v>20</v>
      </c>
      <c r="I818" s="228"/>
      <c r="J818" s="224"/>
      <c r="K818" s="224"/>
      <c r="L818" s="229"/>
      <c r="M818" s="230"/>
      <c r="N818" s="231"/>
      <c r="O818" s="231"/>
      <c r="P818" s="231"/>
      <c r="Q818" s="231"/>
      <c r="R818" s="231"/>
      <c r="S818" s="231"/>
      <c r="T818" s="232"/>
      <c r="AT818" s="233" t="s">
        <v>206</v>
      </c>
      <c r="AU818" s="233" t="s">
        <v>90</v>
      </c>
      <c r="AV818" s="14" t="s">
        <v>90</v>
      </c>
      <c r="AW818" s="14" t="s">
        <v>38</v>
      </c>
      <c r="AX818" s="14" t="s">
        <v>81</v>
      </c>
      <c r="AY818" s="233" t="s">
        <v>197</v>
      </c>
    </row>
    <row r="819" spans="1:65" s="15" customFormat="1" ht="10.199999999999999">
      <c r="B819" s="234"/>
      <c r="C819" s="235"/>
      <c r="D819" s="209" t="s">
        <v>206</v>
      </c>
      <c r="E819" s="236" t="s">
        <v>32</v>
      </c>
      <c r="F819" s="237" t="s">
        <v>209</v>
      </c>
      <c r="G819" s="235"/>
      <c r="H819" s="238">
        <v>34.159999999999997</v>
      </c>
      <c r="I819" s="239"/>
      <c r="J819" s="235"/>
      <c r="K819" s="235"/>
      <c r="L819" s="240"/>
      <c r="M819" s="241"/>
      <c r="N819" s="242"/>
      <c r="O819" s="242"/>
      <c r="P819" s="242"/>
      <c r="Q819" s="242"/>
      <c r="R819" s="242"/>
      <c r="S819" s="242"/>
      <c r="T819" s="243"/>
      <c r="AT819" s="244" t="s">
        <v>206</v>
      </c>
      <c r="AU819" s="244" t="s">
        <v>90</v>
      </c>
      <c r="AV819" s="15" t="s">
        <v>166</v>
      </c>
      <c r="AW819" s="15" t="s">
        <v>38</v>
      </c>
      <c r="AX819" s="15" t="s">
        <v>40</v>
      </c>
      <c r="AY819" s="244" t="s">
        <v>197</v>
      </c>
    </row>
    <row r="820" spans="1:65" s="2" customFormat="1" ht="16.5" customHeight="1">
      <c r="A820" s="37"/>
      <c r="B820" s="38"/>
      <c r="C820" s="196" t="s">
        <v>906</v>
      </c>
      <c r="D820" s="196" t="s">
        <v>199</v>
      </c>
      <c r="E820" s="197" t="s">
        <v>907</v>
      </c>
      <c r="F820" s="198" t="s">
        <v>908</v>
      </c>
      <c r="G820" s="199" t="s">
        <v>112</v>
      </c>
      <c r="H820" s="200">
        <v>34.159999999999997</v>
      </c>
      <c r="I820" s="201"/>
      <c r="J820" s="202">
        <f>ROUND(I820*H820,2)</f>
        <v>0</v>
      </c>
      <c r="K820" s="198" t="s">
        <v>202</v>
      </c>
      <c r="L820" s="42"/>
      <c r="M820" s="203" t="s">
        <v>32</v>
      </c>
      <c r="N820" s="204" t="s">
        <v>52</v>
      </c>
      <c r="O820" s="67"/>
      <c r="P820" s="205">
        <f>O820*H820</f>
        <v>0</v>
      </c>
      <c r="Q820" s="205">
        <v>0</v>
      </c>
      <c r="R820" s="205">
        <f>Q820*H820</f>
        <v>0</v>
      </c>
      <c r="S820" s="205">
        <v>0</v>
      </c>
      <c r="T820" s="206">
        <f>S820*H820</f>
        <v>0</v>
      </c>
      <c r="U820" s="37"/>
      <c r="V820" s="37"/>
      <c r="W820" s="37"/>
      <c r="X820" s="37"/>
      <c r="Y820" s="37"/>
      <c r="Z820" s="37"/>
      <c r="AA820" s="37"/>
      <c r="AB820" s="37"/>
      <c r="AC820" s="37"/>
      <c r="AD820" s="37"/>
      <c r="AE820" s="37"/>
      <c r="AR820" s="207" t="s">
        <v>166</v>
      </c>
      <c r="AT820" s="207" t="s">
        <v>199</v>
      </c>
      <c r="AU820" s="207" t="s">
        <v>90</v>
      </c>
      <c r="AY820" s="19" t="s">
        <v>197</v>
      </c>
      <c r="BE820" s="208">
        <f>IF(N820="základní",J820,0)</f>
        <v>0</v>
      </c>
      <c r="BF820" s="208">
        <f>IF(N820="snížená",J820,0)</f>
        <v>0</v>
      </c>
      <c r="BG820" s="208">
        <f>IF(N820="zákl. přenesená",J820,0)</f>
        <v>0</v>
      </c>
      <c r="BH820" s="208">
        <f>IF(N820="sníž. přenesená",J820,0)</f>
        <v>0</v>
      </c>
      <c r="BI820" s="208">
        <f>IF(N820="nulová",J820,0)</f>
        <v>0</v>
      </c>
      <c r="BJ820" s="19" t="s">
        <v>40</v>
      </c>
      <c r="BK820" s="208">
        <f>ROUND(I820*H820,2)</f>
        <v>0</v>
      </c>
      <c r="BL820" s="19" t="s">
        <v>166</v>
      </c>
      <c r="BM820" s="207" t="s">
        <v>909</v>
      </c>
    </row>
    <row r="821" spans="1:65" s="2" customFormat="1" ht="28.8">
      <c r="A821" s="37"/>
      <c r="B821" s="38"/>
      <c r="C821" s="39"/>
      <c r="D821" s="209" t="s">
        <v>204</v>
      </c>
      <c r="E821" s="39"/>
      <c r="F821" s="210" t="s">
        <v>905</v>
      </c>
      <c r="G821" s="39"/>
      <c r="H821" s="39"/>
      <c r="I821" s="119"/>
      <c r="J821" s="39"/>
      <c r="K821" s="39"/>
      <c r="L821" s="42"/>
      <c r="M821" s="211"/>
      <c r="N821" s="212"/>
      <c r="O821" s="67"/>
      <c r="P821" s="67"/>
      <c r="Q821" s="67"/>
      <c r="R821" s="67"/>
      <c r="S821" s="67"/>
      <c r="T821" s="68"/>
      <c r="U821" s="37"/>
      <c r="V821" s="37"/>
      <c r="W821" s="37"/>
      <c r="X821" s="37"/>
      <c r="Y821" s="37"/>
      <c r="Z821" s="37"/>
      <c r="AA821" s="37"/>
      <c r="AB821" s="37"/>
      <c r="AC821" s="37"/>
      <c r="AD821" s="37"/>
      <c r="AE821" s="37"/>
      <c r="AT821" s="19" t="s">
        <v>204</v>
      </c>
      <c r="AU821" s="19" t="s">
        <v>90</v>
      </c>
    </row>
    <row r="822" spans="1:65" s="13" customFormat="1" ht="10.199999999999999">
      <c r="B822" s="213"/>
      <c r="C822" s="214"/>
      <c r="D822" s="209" t="s">
        <v>206</v>
      </c>
      <c r="E822" s="215" t="s">
        <v>32</v>
      </c>
      <c r="F822" s="216" t="s">
        <v>855</v>
      </c>
      <c r="G822" s="214"/>
      <c r="H822" s="215" t="s">
        <v>32</v>
      </c>
      <c r="I822" s="217"/>
      <c r="J822" s="214"/>
      <c r="K822" s="214"/>
      <c r="L822" s="218"/>
      <c r="M822" s="219"/>
      <c r="N822" s="220"/>
      <c r="O822" s="220"/>
      <c r="P822" s="220"/>
      <c r="Q822" s="220"/>
      <c r="R822" s="220"/>
      <c r="S822" s="220"/>
      <c r="T822" s="221"/>
      <c r="AT822" s="222" t="s">
        <v>206</v>
      </c>
      <c r="AU822" s="222" t="s">
        <v>90</v>
      </c>
      <c r="AV822" s="13" t="s">
        <v>40</v>
      </c>
      <c r="AW822" s="13" t="s">
        <v>38</v>
      </c>
      <c r="AX822" s="13" t="s">
        <v>81</v>
      </c>
      <c r="AY822" s="222" t="s">
        <v>197</v>
      </c>
    </row>
    <row r="823" spans="1:65" s="13" customFormat="1" ht="10.199999999999999">
      <c r="B823" s="213"/>
      <c r="C823" s="214"/>
      <c r="D823" s="209" t="s">
        <v>206</v>
      </c>
      <c r="E823" s="215" t="s">
        <v>32</v>
      </c>
      <c r="F823" s="216" t="s">
        <v>856</v>
      </c>
      <c r="G823" s="214"/>
      <c r="H823" s="215" t="s">
        <v>32</v>
      </c>
      <c r="I823" s="217"/>
      <c r="J823" s="214"/>
      <c r="K823" s="214"/>
      <c r="L823" s="218"/>
      <c r="M823" s="219"/>
      <c r="N823" s="220"/>
      <c r="O823" s="220"/>
      <c r="P823" s="220"/>
      <c r="Q823" s="220"/>
      <c r="R823" s="220"/>
      <c r="S823" s="220"/>
      <c r="T823" s="221"/>
      <c r="AT823" s="222" t="s">
        <v>206</v>
      </c>
      <c r="AU823" s="222" t="s">
        <v>90</v>
      </c>
      <c r="AV823" s="13" t="s">
        <v>40</v>
      </c>
      <c r="AW823" s="13" t="s">
        <v>38</v>
      </c>
      <c r="AX823" s="13" t="s">
        <v>81</v>
      </c>
      <c r="AY823" s="222" t="s">
        <v>197</v>
      </c>
    </row>
    <row r="824" spans="1:65" s="14" customFormat="1" ht="10.199999999999999">
      <c r="B824" s="223"/>
      <c r="C824" s="224"/>
      <c r="D824" s="209" t="s">
        <v>206</v>
      </c>
      <c r="E824" s="225" t="s">
        <v>32</v>
      </c>
      <c r="F824" s="226" t="s">
        <v>892</v>
      </c>
      <c r="G824" s="224"/>
      <c r="H824" s="227">
        <v>14.16</v>
      </c>
      <c r="I824" s="228"/>
      <c r="J824" s="224"/>
      <c r="K824" s="224"/>
      <c r="L824" s="229"/>
      <c r="M824" s="230"/>
      <c r="N824" s="231"/>
      <c r="O824" s="231"/>
      <c r="P824" s="231"/>
      <c r="Q824" s="231"/>
      <c r="R824" s="231"/>
      <c r="S824" s="231"/>
      <c r="T824" s="232"/>
      <c r="AT824" s="233" t="s">
        <v>206</v>
      </c>
      <c r="AU824" s="233" t="s">
        <v>90</v>
      </c>
      <c r="AV824" s="14" t="s">
        <v>90</v>
      </c>
      <c r="AW824" s="14" t="s">
        <v>38</v>
      </c>
      <c r="AX824" s="14" t="s">
        <v>81</v>
      </c>
      <c r="AY824" s="233" t="s">
        <v>197</v>
      </c>
    </row>
    <row r="825" spans="1:65" s="14" customFormat="1" ht="10.199999999999999">
      <c r="B825" s="223"/>
      <c r="C825" s="224"/>
      <c r="D825" s="209" t="s">
        <v>206</v>
      </c>
      <c r="E825" s="225" t="s">
        <v>32</v>
      </c>
      <c r="F825" s="226" t="s">
        <v>858</v>
      </c>
      <c r="G825" s="224"/>
      <c r="H825" s="227">
        <v>20</v>
      </c>
      <c r="I825" s="228"/>
      <c r="J825" s="224"/>
      <c r="K825" s="224"/>
      <c r="L825" s="229"/>
      <c r="M825" s="230"/>
      <c r="N825" s="231"/>
      <c r="O825" s="231"/>
      <c r="P825" s="231"/>
      <c r="Q825" s="231"/>
      <c r="R825" s="231"/>
      <c r="S825" s="231"/>
      <c r="T825" s="232"/>
      <c r="AT825" s="233" t="s">
        <v>206</v>
      </c>
      <c r="AU825" s="233" t="s">
        <v>90</v>
      </c>
      <c r="AV825" s="14" t="s">
        <v>90</v>
      </c>
      <c r="AW825" s="14" t="s">
        <v>38</v>
      </c>
      <c r="AX825" s="14" t="s">
        <v>81</v>
      </c>
      <c r="AY825" s="233" t="s">
        <v>197</v>
      </c>
    </row>
    <row r="826" spans="1:65" s="15" customFormat="1" ht="10.199999999999999">
      <c r="B826" s="234"/>
      <c r="C826" s="235"/>
      <c r="D826" s="209" t="s">
        <v>206</v>
      </c>
      <c r="E826" s="236" t="s">
        <v>32</v>
      </c>
      <c r="F826" s="237" t="s">
        <v>209</v>
      </c>
      <c r="G826" s="235"/>
      <c r="H826" s="238">
        <v>34.159999999999997</v>
      </c>
      <c r="I826" s="239"/>
      <c r="J826" s="235"/>
      <c r="K826" s="235"/>
      <c r="L826" s="240"/>
      <c r="M826" s="241"/>
      <c r="N826" s="242"/>
      <c r="O826" s="242"/>
      <c r="P826" s="242"/>
      <c r="Q826" s="242"/>
      <c r="R826" s="242"/>
      <c r="S826" s="242"/>
      <c r="T826" s="243"/>
      <c r="AT826" s="244" t="s">
        <v>206</v>
      </c>
      <c r="AU826" s="244" t="s">
        <v>90</v>
      </c>
      <c r="AV826" s="15" t="s">
        <v>166</v>
      </c>
      <c r="AW826" s="15" t="s">
        <v>38</v>
      </c>
      <c r="AX826" s="15" t="s">
        <v>40</v>
      </c>
      <c r="AY826" s="244" t="s">
        <v>197</v>
      </c>
    </row>
    <row r="827" spans="1:65" s="2" customFormat="1" ht="16.5" customHeight="1">
      <c r="A827" s="37"/>
      <c r="B827" s="38"/>
      <c r="C827" s="196" t="s">
        <v>910</v>
      </c>
      <c r="D827" s="196" t="s">
        <v>199</v>
      </c>
      <c r="E827" s="197" t="s">
        <v>911</v>
      </c>
      <c r="F827" s="198" t="s">
        <v>912</v>
      </c>
      <c r="G827" s="199" t="s">
        <v>112</v>
      </c>
      <c r="H827" s="200">
        <v>34.159999999999997</v>
      </c>
      <c r="I827" s="201"/>
      <c r="J827" s="202">
        <f>ROUND(I827*H827,2)</f>
        <v>0</v>
      </c>
      <c r="K827" s="198" t="s">
        <v>202</v>
      </c>
      <c r="L827" s="42"/>
      <c r="M827" s="203" t="s">
        <v>32</v>
      </c>
      <c r="N827" s="204" t="s">
        <v>52</v>
      </c>
      <c r="O827" s="67"/>
      <c r="P827" s="205">
        <f>O827*H827</f>
        <v>0</v>
      </c>
      <c r="Q827" s="205">
        <v>8.0000000000000007E-5</v>
      </c>
      <c r="R827" s="205">
        <f>Q827*H827</f>
        <v>2.7328000000000001E-3</v>
      </c>
      <c r="S827" s="205">
        <v>0</v>
      </c>
      <c r="T827" s="206">
        <f>S827*H827</f>
        <v>0</v>
      </c>
      <c r="U827" s="37"/>
      <c r="V827" s="37"/>
      <c r="W827" s="37"/>
      <c r="X827" s="37"/>
      <c r="Y827" s="37"/>
      <c r="Z827" s="37"/>
      <c r="AA827" s="37"/>
      <c r="AB827" s="37"/>
      <c r="AC827" s="37"/>
      <c r="AD827" s="37"/>
      <c r="AE827" s="37"/>
      <c r="AR827" s="207" t="s">
        <v>166</v>
      </c>
      <c r="AT827" s="207" t="s">
        <v>199</v>
      </c>
      <c r="AU827" s="207" t="s">
        <v>90</v>
      </c>
      <c r="AY827" s="19" t="s">
        <v>197</v>
      </c>
      <c r="BE827" s="208">
        <f>IF(N827="základní",J827,0)</f>
        <v>0</v>
      </c>
      <c r="BF827" s="208">
        <f>IF(N827="snížená",J827,0)</f>
        <v>0</v>
      </c>
      <c r="BG827" s="208">
        <f>IF(N827="zákl. přenesená",J827,0)</f>
        <v>0</v>
      </c>
      <c r="BH827" s="208">
        <f>IF(N827="sníž. přenesená",J827,0)</f>
        <v>0</v>
      </c>
      <c r="BI827" s="208">
        <f>IF(N827="nulová",J827,0)</f>
        <v>0</v>
      </c>
      <c r="BJ827" s="19" t="s">
        <v>40</v>
      </c>
      <c r="BK827" s="208">
        <f>ROUND(I827*H827,2)</f>
        <v>0</v>
      </c>
      <c r="BL827" s="19" t="s">
        <v>166</v>
      </c>
      <c r="BM827" s="207" t="s">
        <v>913</v>
      </c>
    </row>
    <row r="828" spans="1:65" s="2" customFormat="1" ht="28.8">
      <c r="A828" s="37"/>
      <c r="B828" s="38"/>
      <c r="C828" s="39"/>
      <c r="D828" s="209" t="s">
        <v>204</v>
      </c>
      <c r="E828" s="39"/>
      <c r="F828" s="210" t="s">
        <v>905</v>
      </c>
      <c r="G828" s="39"/>
      <c r="H828" s="39"/>
      <c r="I828" s="119"/>
      <c r="J828" s="39"/>
      <c r="K828" s="39"/>
      <c r="L828" s="42"/>
      <c r="M828" s="211"/>
      <c r="N828" s="212"/>
      <c r="O828" s="67"/>
      <c r="P828" s="67"/>
      <c r="Q828" s="67"/>
      <c r="R828" s="67"/>
      <c r="S828" s="67"/>
      <c r="T828" s="68"/>
      <c r="U828" s="37"/>
      <c r="V828" s="37"/>
      <c r="W828" s="37"/>
      <c r="X828" s="37"/>
      <c r="Y828" s="37"/>
      <c r="Z828" s="37"/>
      <c r="AA828" s="37"/>
      <c r="AB828" s="37"/>
      <c r="AC828" s="37"/>
      <c r="AD828" s="37"/>
      <c r="AE828" s="37"/>
      <c r="AT828" s="19" t="s">
        <v>204</v>
      </c>
      <c r="AU828" s="19" t="s">
        <v>90</v>
      </c>
    </row>
    <row r="829" spans="1:65" s="13" customFormat="1" ht="10.199999999999999">
      <c r="B829" s="213"/>
      <c r="C829" s="214"/>
      <c r="D829" s="209" t="s">
        <v>206</v>
      </c>
      <c r="E829" s="215" t="s">
        <v>32</v>
      </c>
      <c r="F829" s="216" t="s">
        <v>855</v>
      </c>
      <c r="G829" s="214"/>
      <c r="H829" s="215" t="s">
        <v>32</v>
      </c>
      <c r="I829" s="217"/>
      <c r="J829" s="214"/>
      <c r="K829" s="214"/>
      <c r="L829" s="218"/>
      <c r="M829" s="219"/>
      <c r="N829" s="220"/>
      <c r="O829" s="220"/>
      <c r="P829" s="220"/>
      <c r="Q829" s="220"/>
      <c r="R829" s="220"/>
      <c r="S829" s="220"/>
      <c r="T829" s="221"/>
      <c r="AT829" s="222" t="s">
        <v>206</v>
      </c>
      <c r="AU829" s="222" t="s">
        <v>90</v>
      </c>
      <c r="AV829" s="13" t="s">
        <v>40</v>
      </c>
      <c r="AW829" s="13" t="s">
        <v>38</v>
      </c>
      <c r="AX829" s="13" t="s">
        <v>81</v>
      </c>
      <c r="AY829" s="222" t="s">
        <v>197</v>
      </c>
    </row>
    <row r="830" spans="1:65" s="13" customFormat="1" ht="10.199999999999999">
      <c r="B830" s="213"/>
      <c r="C830" s="214"/>
      <c r="D830" s="209" t="s">
        <v>206</v>
      </c>
      <c r="E830" s="215" t="s">
        <v>32</v>
      </c>
      <c r="F830" s="216" t="s">
        <v>856</v>
      </c>
      <c r="G830" s="214"/>
      <c r="H830" s="215" t="s">
        <v>32</v>
      </c>
      <c r="I830" s="217"/>
      <c r="J830" s="214"/>
      <c r="K830" s="214"/>
      <c r="L830" s="218"/>
      <c r="M830" s="219"/>
      <c r="N830" s="220"/>
      <c r="O830" s="220"/>
      <c r="P830" s="220"/>
      <c r="Q830" s="220"/>
      <c r="R830" s="220"/>
      <c r="S830" s="220"/>
      <c r="T830" s="221"/>
      <c r="AT830" s="222" t="s">
        <v>206</v>
      </c>
      <c r="AU830" s="222" t="s">
        <v>90</v>
      </c>
      <c r="AV830" s="13" t="s">
        <v>40</v>
      </c>
      <c r="AW830" s="13" t="s">
        <v>38</v>
      </c>
      <c r="AX830" s="13" t="s">
        <v>81</v>
      </c>
      <c r="AY830" s="222" t="s">
        <v>197</v>
      </c>
    </row>
    <row r="831" spans="1:65" s="14" customFormat="1" ht="10.199999999999999">
      <c r="B831" s="223"/>
      <c r="C831" s="224"/>
      <c r="D831" s="209" t="s">
        <v>206</v>
      </c>
      <c r="E831" s="225" t="s">
        <v>32</v>
      </c>
      <c r="F831" s="226" t="s">
        <v>892</v>
      </c>
      <c r="G831" s="224"/>
      <c r="H831" s="227">
        <v>14.16</v>
      </c>
      <c r="I831" s="228"/>
      <c r="J831" s="224"/>
      <c r="K831" s="224"/>
      <c r="L831" s="229"/>
      <c r="M831" s="230"/>
      <c r="N831" s="231"/>
      <c r="O831" s="231"/>
      <c r="P831" s="231"/>
      <c r="Q831" s="231"/>
      <c r="R831" s="231"/>
      <c r="S831" s="231"/>
      <c r="T831" s="232"/>
      <c r="AT831" s="233" t="s">
        <v>206</v>
      </c>
      <c r="AU831" s="233" t="s">
        <v>90</v>
      </c>
      <c r="AV831" s="14" t="s">
        <v>90</v>
      </c>
      <c r="AW831" s="14" t="s">
        <v>38</v>
      </c>
      <c r="AX831" s="14" t="s">
        <v>81</v>
      </c>
      <c r="AY831" s="233" t="s">
        <v>197</v>
      </c>
    </row>
    <row r="832" spans="1:65" s="14" customFormat="1" ht="10.199999999999999">
      <c r="B832" s="223"/>
      <c r="C832" s="224"/>
      <c r="D832" s="209" t="s">
        <v>206</v>
      </c>
      <c r="E832" s="225" t="s">
        <v>32</v>
      </c>
      <c r="F832" s="226" t="s">
        <v>858</v>
      </c>
      <c r="G832" s="224"/>
      <c r="H832" s="227">
        <v>20</v>
      </c>
      <c r="I832" s="228"/>
      <c r="J832" s="224"/>
      <c r="K832" s="224"/>
      <c r="L832" s="229"/>
      <c r="M832" s="230"/>
      <c r="N832" s="231"/>
      <c r="O832" s="231"/>
      <c r="P832" s="231"/>
      <c r="Q832" s="231"/>
      <c r="R832" s="231"/>
      <c r="S832" s="231"/>
      <c r="T832" s="232"/>
      <c r="AT832" s="233" t="s">
        <v>206</v>
      </c>
      <c r="AU832" s="233" t="s">
        <v>90</v>
      </c>
      <c r="AV832" s="14" t="s">
        <v>90</v>
      </c>
      <c r="AW832" s="14" t="s">
        <v>38</v>
      </c>
      <c r="AX832" s="14" t="s">
        <v>81</v>
      </c>
      <c r="AY832" s="233" t="s">
        <v>197</v>
      </c>
    </row>
    <row r="833" spans="1:65" s="15" customFormat="1" ht="10.199999999999999">
      <c r="B833" s="234"/>
      <c r="C833" s="235"/>
      <c r="D833" s="209" t="s">
        <v>206</v>
      </c>
      <c r="E833" s="236" t="s">
        <v>32</v>
      </c>
      <c r="F833" s="237" t="s">
        <v>209</v>
      </c>
      <c r="G833" s="235"/>
      <c r="H833" s="238">
        <v>34.159999999999997</v>
      </c>
      <c r="I833" s="239"/>
      <c r="J833" s="235"/>
      <c r="K833" s="235"/>
      <c r="L833" s="240"/>
      <c r="M833" s="241"/>
      <c r="N833" s="242"/>
      <c r="O833" s="242"/>
      <c r="P833" s="242"/>
      <c r="Q833" s="242"/>
      <c r="R833" s="242"/>
      <c r="S833" s="242"/>
      <c r="T833" s="243"/>
      <c r="AT833" s="244" t="s">
        <v>206</v>
      </c>
      <c r="AU833" s="244" t="s">
        <v>90</v>
      </c>
      <c r="AV833" s="15" t="s">
        <v>166</v>
      </c>
      <c r="AW833" s="15" t="s">
        <v>38</v>
      </c>
      <c r="AX833" s="15" t="s">
        <v>40</v>
      </c>
      <c r="AY833" s="244" t="s">
        <v>197</v>
      </c>
    </row>
    <row r="834" spans="1:65" s="2" customFormat="1" ht="21.75" customHeight="1">
      <c r="A834" s="37"/>
      <c r="B834" s="38"/>
      <c r="C834" s="196" t="s">
        <v>914</v>
      </c>
      <c r="D834" s="196" t="s">
        <v>199</v>
      </c>
      <c r="E834" s="197" t="s">
        <v>915</v>
      </c>
      <c r="F834" s="198" t="s">
        <v>916</v>
      </c>
      <c r="G834" s="199" t="s">
        <v>165</v>
      </c>
      <c r="H834" s="200">
        <v>13</v>
      </c>
      <c r="I834" s="201"/>
      <c r="J834" s="202">
        <f>ROUND(I834*H834,2)</f>
        <v>0</v>
      </c>
      <c r="K834" s="198" t="s">
        <v>202</v>
      </c>
      <c r="L834" s="42"/>
      <c r="M834" s="203" t="s">
        <v>32</v>
      </c>
      <c r="N834" s="204" t="s">
        <v>52</v>
      </c>
      <c r="O834" s="67"/>
      <c r="P834" s="205">
        <f>O834*H834</f>
        <v>0</v>
      </c>
      <c r="Q834" s="205">
        <v>1.6167899999999999</v>
      </c>
      <c r="R834" s="205">
        <f>Q834*H834</f>
        <v>21.018270000000001</v>
      </c>
      <c r="S834" s="205">
        <v>0</v>
      </c>
      <c r="T834" s="206">
        <f>S834*H834</f>
        <v>0</v>
      </c>
      <c r="U834" s="37"/>
      <c r="V834" s="37"/>
      <c r="W834" s="37"/>
      <c r="X834" s="37"/>
      <c r="Y834" s="37"/>
      <c r="Z834" s="37"/>
      <c r="AA834" s="37"/>
      <c r="AB834" s="37"/>
      <c r="AC834" s="37"/>
      <c r="AD834" s="37"/>
      <c r="AE834" s="37"/>
      <c r="AR834" s="207" t="s">
        <v>166</v>
      </c>
      <c r="AT834" s="207" t="s">
        <v>199</v>
      </c>
      <c r="AU834" s="207" t="s">
        <v>90</v>
      </c>
      <c r="AY834" s="19" t="s">
        <v>197</v>
      </c>
      <c r="BE834" s="208">
        <f>IF(N834="základní",J834,0)</f>
        <v>0</v>
      </c>
      <c r="BF834" s="208">
        <f>IF(N834="snížená",J834,0)</f>
        <v>0</v>
      </c>
      <c r="BG834" s="208">
        <f>IF(N834="zákl. přenesená",J834,0)</f>
        <v>0</v>
      </c>
      <c r="BH834" s="208">
        <f>IF(N834="sníž. přenesená",J834,0)</f>
        <v>0</v>
      </c>
      <c r="BI834" s="208">
        <f>IF(N834="nulová",J834,0)</f>
        <v>0</v>
      </c>
      <c r="BJ834" s="19" t="s">
        <v>40</v>
      </c>
      <c r="BK834" s="208">
        <f>ROUND(I834*H834,2)</f>
        <v>0</v>
      </c>
      <c r="BL834" s="19" t="s">
        <v>166</v>
      </c>
      <c r="BM834" s="207" t="s">
        <v>917</v>
      </c>
    </row>
    <row r="835" spans="1:65" s="2" customFormat="1" ht="57.6">
      <c r="A835" s="37"/>
      <c r="B835" s="38"/>
      <c r="C835" s="39"/>
      <c r="D835" s="209" t="s">
        <v>204</v>
      </c>
      <c r="E835" s="39"/>
      <c r="F835" s="210" t="s">
        <v>918</v>
      </c>
      <c r="G835" s="39"/>
      <c r="H835" s="39"/>
      <c r="I835" s="119"/>
      <c r="J835" s="39"/>
      <c r="K835" s="39"/>
      <c r="L835" s="42"/>
      <c r="M835" s="211"/>
      <c r="N835" s="212"/>
      <c r="O835" s="67"/>
      <c r="P835" s="67"/>
      <c r="Q835" s="67"/>
      <c r="R835" s="67"/>
      <c r="S835" s="67"/>
      <c r="T835" s="68"/>
      <c r="U835" s="37"/>
      <c r="V835" s="37"/>
      <c r="W835" s="37"/>
      <c r="X835" s="37"/>
      <c r="Y835" s="37"/>
      <c r="Z835" s="37"/>
      <c r="AA835" s="37"/>
      <c r="AB835" s="37"/>
      <c r="AC835" s="37"/>
      <c r="AD835" s="37"/>
      <c r="AE835" s="37"/>
      <c r="AT835" s="19" t="s">
        <v>204</v>
      </c>
      <c r="AU835" s="19" t="s">
        <v>90</v>
      </c>
    </row>
    <row r="836" spans="1:65" s="13" customFormat="1" ht="10.199999999999999">
      <c r="B836" s="213"/>
      <c r="C836" s="214"/>
      <c r="D836" s="209" t="s">
        <v>206</v>
      </c>
      <c r="E836" s="215" t="s">
        <v>32</v>
      </c>
      <c r="F836" s="216" t="s">
        <v>207</v>
      </c>
      <c r="G836" s="214"/>
      <c r="H836" s="215" t="s">
        <v>32</v>
      </c>
      <c r="I836" s="217"/>
      <c r="J836" s="214"/>
      <c r="K836" s="214"/>
      <c r="L836" s="218"/>
      <c r="M836" s="219"/>
      <c r="N836" s="220"/>
      <c r="O836" s="220"/>
      <c r="P836" s="220"/>
      <c r="Q836" s="220"/>
      <c r="R836" s="220"/>
      <c r="S836" s="220"/>
      <c r="T836" s="221"/>
      <c r="AT836" s="222" t="s">
        <v>206</v>
      </c>
      <c r="AU836" s="222" t="s">
        <v>90</v>
      </c>
      <c r="AV836" s="13" t="s">
        <v>40</v>
      </c>
      <c r="AW836" s="13" t="s">
        <v>38</v>
      </c>
      <c r="AX836" s="13" t="s">
        <v>81</v>
      </c>
      <c r="AY836" s="222" t="s">
        <v>197</v>
      </c>
    </row>
    <row r="837" spans="1:65" s="14" customFormat="1" ht="10.199999999999999">
      <c r="B837" s="223"/>
      <c r="C837" s="224"/>
      <c r="D837" s="209" t="s">
        <v>206</v>
      </c>
      <c r="E837" s="225" t="s">
        <v>32</v>
      </c>
      <c r="F837" s="226" t="s">
        <v>716</v>
      </c>
      <c r="G837" s="224"/>
      <c r="H837" s="227">
        <v>5</v>
      </c>
      <c r="I837" s="228"/>
      <c r="J837" s="224"/>
      <c r="K837" s="224"/>
      <c r="L837" s="229"/>
      <c r="M837" s="230"/>
      <c r="N837" s="231"/>
      <c r="O837" s="231"/>
      <c r="P837" s="231"/>
      <c r="Q837" s="231"/>
      <c r="R837" s="231"/>
      <c r="S837" s="231"/>
      <c r="T837" s="232"/>
      <c r="AT837" s="233" t="s">
        <v>206</v>
      </c>
      <c r="AU837" s="233" t="s">
        <v>90</v>
      </c>
      <c r="AV837" s="14" t="s">
        <v>90</v>
      </c>
      <c r="AW837" s="14" t="s">
        <v>38</v>
      </c>
      <c r="AX837" s="14" t="s">
        <v>81</v>
      </c>
      <c r="AY837" s="233" t="s">
        <v>197</v>
      </c>
    </row>
    <row r="838" spans="1:65" s="14" customFormat="1" ht="10.199999999999999">
      <c r="B838" s="223"/>
      <c r="C838" s="224"/>
      <c r="D838" s="209" t="s">
        <v>206</v>
      </c>
      <c r="E838" s="225" t="s">
        <v>32</v>
      </c>
      <c r="F838" s="226" t="s">
        <v>721</v>
      </c>
      <c r="G838" s="224"/>
      <c r="H838" s="227">
        <v>4</v>
      </c>
      <c r="I838" s="228"/>
      <c r="J838" s="224"/>
      <c r="K838" s="224"/>
      <c r="L838" s="229"/>
      <c r="M838" s="230"/>
      <c r="N838" s="231"/>
      <c r="O838" s="231"/>
      <c r="P838" s="231"/>
      <c r="Q838" s="231"/>
      <c r="R838" s="231"/>
      <c r="S838" s="231"/>
      <c r="T838" s="232"/>
      <c r="AT838" s="233" t="s">
        <v>206</v>
      </c>
      <c r="AU838" s="233" t="s">
        <v>90</v>
      </c>
      <c r="AV838" s="14" t="s">
        <v>90</v>
      </c>
      <c r="AW838" s="14" t="s">
        <v>38</v>
      </c>
      <c r="AX838" s="14" t="s">
        <v>81</v>
      </c>
      <c r="AY838" s="233" t="s">
        <v>197</v>
      </c>
    </row>
    <row r="839" spans="1:65" s="14" customFormat="1" ht="10.199999999999999">
      <c r="B839" s="223"/>
      <c r="C839" s="224"/>
      <c r="D839" s="209" t="s">
        <v>206</v>
      </c>
      <c r="E839" s="225" t="s">
        <v>32</v>
      </c>
      <c r="F839" s="226" t="s">
        <v>674</v>
      </c>
      <c r="G839" s="224"/>
      <c r="H839" s="227">
        <v>4</v>
      </c>
      <c r="I839" s="228"/>
      <c r="J839" s="224"/>
      <c r="K839" s="224"/>
      <c r="L839" s="229"/>
      <c r="M839" s="230"/>
      <c r="N839" s="231"/>
      <c r="O839" s="231"/>
      <c r="P839" s="231"/>
      <c r="Q839" s="231"/>
      <c r="R839" s="231"/>
      <c r="S839" s="231"/>
      <c r="T839" s="232"/>
      <c r="AT839" s="233" t="s">
        <v>206</v>
      </c>
      <c r="AU839" s="233" t="s">
        <v>90</v>
      </c>
      <c r="AV839" s="14" t="s">
        <v>90</v>
      </c>
      <c r="AW839" s="14" t="s">
        <v>38</v>
      </c>
      <c r="AX839" s="14" t="s">
        <v>81</v>
      </c>
      <c r="AY839" s="233" t="s">
        <v>197</v>
      </c>
    </row>
    <row r="840" spans="1:65" s="15" customFormat="1" ht="10.199999999999999">
      <c r="B840" s="234"/>
      <c r="C840" s="235"/>
      <c r="D840" s="209" t="s">
        <v>206</v>
      </c>
      <c r="E840" s="236" t="s">
        <v>32</v>
      </c>
      <c r="F840" s="237" t="s">
        <v>209</v>
      </c>
      <c r="G840" s="235"/>
      <c r="H840" s="238">
        <v>13</v>
      </c>
      <c r="I840" s="239"/>
      <c r="J840" s="235"/>
      <c r="K840" s="235"/>
      <c r="L840" s="240"/>
      <c r="M840" s="241"/>
      <c r="N840" s="242"/>
      <c r="O840" s="242"/>
      <c r="P840" s="242"/>
      <c r="Q840" s="242"/>
      <c r="R840" s="242"/>
      <c r="S840" s="242"/>
      <c r="T840" s="243"/>
      <c r="AT840" s="244" t="s">
        <v>206</v>
      </c>
      <c r="AU840" s="244" t="s">
        <v>90</v>
      </c>
      <c r="AV840" s="15" t="s">
        <v>166</v>
      </c>
      <c r="AW840" s="15" t="s">
        <v>38</v>
      </c>
      <c r="AX840" s="15" t="s">
        <v>40</v>
      </c>
      <c r="AY840" s="244" t="s">
        <v>197</v>
      </c>
    </row>
    <row r="841" spans="1:65" s="2" customFormat="1" ht="21.75" customHeight="1">
      <c r="A841" s="37"/>
      <c r="B841" s="38"/>
      <c r="C841" s="196" t="s">
        <v>919</v>
      </c>
      <c r="D841" s="196" t="s">
        <v>199</v>
      </c>
      <c r="E841" s="197" t="s">
        <v>920</v>
      </c>
      <c r="F841" s="198" t="s">
        <v>921</v>
      </c>
      <c r="G841" s="199" t="s">
        <v>165</v>
      </c>
      <c r="H841" s="200">
        <v>4</v>
      </c>
      <c r="I841" s="201"/>
      <c r="J841" s="202">
        <f>ROUND(I841*H841,2)</f>
        <v>0</v>
      </c>
      <c r="K841" s="198" t="s">
        <v>202</v>
      </c>
      <c r="L841" s="42"/>
      <c r="M841" s="203" t="s">
        <v>32</v>
      </c>
      <c r="N841" s="204" t="s">
        <v>52</v>
      </c>
      <c r="O841" s="67"/>
      <c r="P841" s="205">
        <f>O841*H841</f>
        <v>0</v>
      </c>
      <c r="Q841" s="205">
        <v>0</v>
      </c>
      <c r="R841" s="205">
        <f>Q841*H841</f>
        <v>0</v>
      </c>
      <c r="S841" s="205">
        <v>8.2000000000000003E-2</v>
      </c>
      <c r="T841" s="206">
        <f>S841*H841</f>
        <v>0.32800000000000001</v>
      </c>
      <c r="U841" s="37"/>
      <c r="V841" s="37"/>
      <c r="W841" s="37"/>
      <c r="X841" s="37"/>
      <c r="Y841" s="37"/>
      <c r="Z841" s="37"/>
      <c r="AA841" s="37"/>
      <c r="AB841" s="37"/>
      <c r="AC841" s="37"/>
      <c r="AD841" s="37"/>
      <c r="AE841" s="37"/>
      <c r="AR841" s="207" t="s">
        <v>166</v>
      </c>
      <c r="AT841" s="207" t="s">
        <v>199</v>
      </c>
      <c r="AU841" s="207" t="s">
        <v>90</v>
      </c>
      <c r="AY841" s="19" t="s">
        <v>197</v>
      </c>
      <c r="BE841" s="208">
        <f>IF(N841="základní",J841,0)</f>
        <v>0</v>
      </c>
      <c r="BF841" s="208">
        <f>IF(N841="snížená",J841,0)</f>
        <v>0</v>
      </c>
      <c r="BG841" s="208">
        <f>IF(N841="zákl. přenesená",J841,0)</f>
        <v>0</v>
      </c>
      <c r="BH841" s="208">
        <f>IF(N841="sníž. přenesená",J841,0)</f>
        <v>0</v>
      </c>
      <c r="BI841" s="208">
        <f>IF(N841="nulová",J841,0)</f>
        <v>0</v>
      </c>
      <c r="BJ841" s="19" t="s">
        <v>40</v>
      </c>
      <c r="BK841" s="208">
        <f>ROUND(I841*H841,2)</f>
        <v>0</v>
      </c>
      <c r="BL841" s="19" t="s">
        <v>166</v>
      </c>
      <c r="BM841" s="207" t="s">
        <v>922</v>
      </c>
    </row>
    <row r="842" spans="1:65" s="2" customFormat="1" ht="67.2">
      <c r="A842" s="37"/>
      <c r="B842" s="38"/>
      <c r="C842" s="39"/>
      <c r="D842" s="209" t="s">
        <v>204</v>
      </c>
      <c r="E842" s="39"/>
      <c r="F842" s="210" t="s">
        <v>923</v>
      </c>
      <c r="G842" s="39"/>
      <c r="H842" s="39"/>
      <c r="I842" s="119"/>
      <c r="J842" s="39"/>
      <c r="K842" s="39"/>
      <c r="L842" s="42"/>
      <c r="M842" s="211"/>
      <c r="N842" s="212"/>
      <c r="O842" s="67"/>
      <c r="P842" s="67"/>
      <c r="Q842" s="67"/>
      <c r="R842" s="67"/>
      <c r="S842" s="67"/>
      <c r="T842" s="68"/>
      <c r="U842" s="37"/>
      <c r="V842" s="37"/>
      <c r="W842" s="37"/>
      <c r="X842" s="37"/>
      <c r="Y842" s="37"/>
      <c r="Z842" s="37"/>
      <c r="AA842" s="37"/>
      <c r="AB842" s="37"/>
      <c r="AC842" s="37"/>
      <c r="AD842" s="37"/>
      <c r="AE842" s="37"/>
      <c r="AT842" s="19" t="s">
        <v>204</v>
      </c>
      <c r="AU842" s="19" t="s">
        <v>90</v>
      </c>
    </row>
    <row r="843" spans="1:65" s="13" customFormat="1" ht="10.199999999999999">
      <c r="B843" s="213"/>
      <c r="C843" s="214"/>
      <c r="D843" s="209" t="s">
        <v>206</v>
      </c>
      <c r="E843" s="215" t="s">
        <v>32</v>
      </c>
      <c r="F843" s="216" t="s">
        <v>736</v>
      </c>
      <c r="G843" s="214"/>
      <c r="H843" s="215" t="s">
        <v>32</v>
      </c>
      <c r="I843" s="217"/>
      <c r="J843" s="214"/>
      <c r="K843" s="214"/>
      <c r="L843" s="218"/>
      <c r="M843" s="219"/>
      <c r="N843" s="220"/>
      <c r="O843" s="220"/>
      <c r="P843" s="220"/>
      <c r="Q843" s="220"/>
      <c r="R843" s="220"/>
      <c r="S843" s="220"/>
      <c r="T843" s="221"/>
      <c r="AT843" s="222" t="s">
        <v>206</v>
      </c>
      <c r="AU843" s="222" t="s">
        <v>90</v>
      </c>
      <c r="AV843" s="13" t="s">
        <v>40</v>
      </c>
      <c r="AW843" s="13" t="s">
        <v>38</v>
      </c>
      <c r="AX843" s="13" t="s">
        <v>81</v>
      </c>
      <c r="AY843" s="222" t="s">
        <v>197</v>
      </c>
    </row>
    <row r="844" spans="1:65" s="13" customFormat="1" ht="10.199999999999999">
      <c r="B844" s="213"/>
      <c r="C844" s="214"/>
      <c r="D844" s="209" t="s">
        <v>206</v>
      </c>
      <c r="E844" s="215" t="s">
        <v>32</v>
      </c>
      <c r="F844" s="216" t="s">
        <v>737</v>
      </c>
      <c r="G844" s="214"/>
      <c r="H844" s="215" t="s">
        <v>32</v>
      </c>
      <c r="I844" s="217"/>
      <c r="J844" s="214"/>
      <c r="K844" s="214"/>
      <c r="L844" s="218"/>
      <c r="M844" s="219"/>
      <c r="N844" s="220"/>
      <c r="O844" s="220"/>
      <c r="P844" s="220"/>
      <c r="Q844" s="220"/>
      <c r="R844" s="220"/>
      <c r="S844" s="220"/>
      <c r="T844" s="221"/>
      <c r="AT844" s="222" t="s">
        <v>206</v>
      </c>
      <c r="AU844" s="222" t="s">
        <v>90</v>
      </c>
      <c r="AV844" s="13" t="s">
        <v>40</v>
      </c>
      <c r="AW844" s="13" t="s">
        <v>38</v>
      </c>
      <c r="AX844" s="13" t="s">
        <v>81</v>
      </c>
      <c r="AY844" s="222" t="s">
        <v>197</v>
      </c>
    </row>
    <row r="845" spans="1:65" s="14" customFormat="1" ht="10.199999999999999">
      <c r="B845" s="223"/>
      <c r="C845" s="224"/>
      <c r="D845" s="209" t="s">
        <v>206</v>
      </c>
      <c r="E845" s="225" t="s">
        <v>32</v>
      </c>
      <c r="F845" s="226" t="s">
        <v>924</v>
      </c>
      <c r="G845" s="224"/>
      <c r="H845" s="227">
        <v>1</v>
      </c>
      <c r="I845" s="228"/>
      <c r="J845" s="224"/>
      <c r="K845" s="224"/>
      <c r="L845" s="229"/>
      <c r="M845" s="230"/>
      <c r="N845" s="231"/>
      <c r="O845" s="231"/>
      <c r="P845" s="231"/>
      <c r="Q845" s="231"/>
      <c r="R845" s="231"/>
      <c r="S845" s="231"/>
      <c r="T845" s="232"/>
      <c r="AT845" s="233" t="s">
        <v>206</v>
      </c>
      <c r="AU845" s="233" t="s">
        <v>90</v>
      </c>
      <c r="AV845" s="14" t="s">
        <v>90</v>
      </c>
      <c r="AW845" s="14" t="s">
        <v>38</v>
      </c>
      <c r="AX845" s="14" t="s">
        <v>81</v>
      </c>
      <c r="AY845" s="233" t="s">
        <v>197</v>
      </c>
    </row>
    <row r="846" spans="1:65" s="14" customFormat="1" ht="10.199999999999999">
      <c r="B846" s="223"/>
      <c r="C846" s="224"/>
      <c r="D846" s="209" t="s">
        <v>206</v>
      </c>
      <c r="E846" s="225" t="s">
        <v>32</v>
      </c>
      <c r="F846" s="226" t="s">
        <v>925</v>
      </c>
      <c r="G846" s="224"/>
      <c r="H846" s="227">
        <v>3</v>
      </c>
      <c r="I846" s="228"/>
      <c r="J846" s="224"/>
      <c r="K846" s="224"/>
      <c r="L846" s="229"/>
      <c r="M846" s="230"/>
      <c r="N846" s="231"/>
      <c r="O846" s="231"/>
      <c r="P846" s="231"/>
      <c r="Q846" s="231"/>
      <c r="R846" s="231"/>
      <c r="S846" s="231"/>
      <c r="T846" s="232"/>
      <c r="AT846" s="233" t="s">
        <v>206</v>
      </c>
      <c r="AU846" s="233" t="s">
        <v>90</v>
      </c>
      <c r="AV846" s="14" t="s">
        <v>90</v>
      </c>
      <c r="AW846" s="14" t="s">
        <v>38</v>
      </c>
      <c r="AX846" s="14" t="s">
        <v>81</v>
      </c>
      <c r="AY846" s="233" t="s">
        <v>197</v>
      </c>
    </row>
    <row r="847" spans="1:65" s="15" customFormat="1" ht="10.199999999999999">
      <c r="B847" s="234"/>
      <c r="C847" s="235"/>
      <c r="D847" s="209" t="s">
        <v>206</v>
      </c>
      <c r="E847" s="236" t="s">
        <v>32</v>
      </c>
      <c r="F847" s="237" t="s">
        <v>209</v>
      </c>
      <c r="G847" s="235"/>
      <c r="H847" s="238">
        <v>4</v>
      </c>
      <c r="I847" s="239"/>
      <c r="J847" s="235"/>
      <c r="K847" s="235"/>
      <c r="L847" s="240"/>
      <c r="M847" s="241"/>
      <c r="N847" s="242"/>
      <c r="O847" s="242"/>
      <c r="P847" s="242"/>
      <c r="Q847" s="242"/>
      <c r="R847" s="242"/>
      <c r="S847" s="242"/>
      <c r="T847" s="243"/>
      <c r="AT847" s="244" t="s">
        <v>206</v>
      </c>
      <c r="AU847" s="244" t="s">
        <v>90</v>
      </c>
      <c r="AV847" s="15" t="s">
        <v>166</v>
      </c>
      <c r="AW847" s="15" t="s">
        <v>38</v>
      </c>
      <c r="AX847" s="15" t="s">
        <v>40</v>
      </c>
      <c r="AY847" s="244" t="s">
        <v>197</v>
      </c>
    </row>
    <row r="848" spans="1:65" s="2" customFormat="1" ht="21.75" customHeight="1">
      <c r="A848" s="37"/>
      <c r="B848" s="38"/>
      <c r="C848" s="196" t="s">
        <v>926</v>
      </c>
      <c r="D848" s="196" t="s">
        <v>199</v>
      </c>
      <c r="E848" s="197" t="s">
        <v>927</v>
      </c>
      <c r="F848" s="198" t="s">
        <v>928</v>
      </c>
      <c r="G848" s="199" t="s">
        <v>165</v>
      </c>
      <c r="H848" s="200">
        <v>8</v>
      </c>
      <c r="I848" s="201"/>
      <c r="J848" s="202">
        <f>ROUND(I848*H848,2)</f>
        <v>0</v>
      </c>
      <c r="K848" s="198" t="s">
        <v>202</v>
      </c>
      <c r="L848" s="42"/>
      <c r="M848" s="203" t="s">
        <v>32</v>
      </c>
      <c r="N848" s="204" t="s">
        <v>52</v>
      </c>
      <c r="O848" s="67"/>
      <c r="P848" s="205">
        <f>O848*H848</f>
        <v>0</v>
      </c>
      <c r="Q848" s="205">
        <v>0</v>
      </c>
      <c r="R848" s="205">
        <f>Q848*H848</f>
        <v>0</v>
      </c>
      <c r="S848" s="205">
        <v>4.0000000000000001E-3</v>
      </c>
      <c r="T848" s="206">
        <f>S848*H848</f>
        <v>3.2000000000000001E-2</v>
      </c>
      <c r="U848" s="37"/>
      <c r="V848" s="37"/>
      <c r="W848" s="37"/>
      <c r="X848" s="37"/>
      <c r="Y848" s="37"/>
      <c r="Z848" s="37"/>
      <c r="AA848" s="37"/>
      <c r="AB848" s="37"/>
      <c r="AC848" s="37"/>
      <c r="AD848" s="37"/>
      <c r="AE848" s="37"/>
      <c r="AR848" s="207" t="s">
        <v>166</v>
      </c>
      <c r="AT848" s="207" t="s">
        <v>199</v>
      </c>
      <c r="AU848" s="207" t="s">
        <v>90</v>
      </c>
      <c r="AY848" s="19" t="s">
        <v>197</v>
      </c>
      <c r="BE848" s="208">
        <f>IF(N848="základní",J848,0)</f>
        <v>0</v>
      </c>
      <c r="BF848" s="208">
        <f>IF(N848="snížená",J848,0)</f>
        <v>0</v>
      </c>
      <c r="BG848" s="208">
        <f>IF(N848="zákl. přenesená",J848,0)</f>
        <v>0</v>
      </c>
      <c r="BH848" s="208">
        <f>IF(N848="sníž. přenesená",J848,0)</f>
        <v>0</v>
      </c>
      <c r="BI848" s="208">
        <f>IF(N848="nulová",J848,0)</f>
        <v>0</v>
      </c>
      <c r="BJ848" s="19" t="s">
        <v>40</v>
      </c>
      <c r="BK848" s="208">
        <f>ROUND(I848*H848,2)</f>
        <v>0</v>
      </c>
      <c r="BL848" s="19" t="s">
        <v>166</v>
      </c>
      <c r="BM848" s="207" t="s">
        <v>929</v>
      </c>
    </row>
    <row r="849" spans="1:65" s="2" customFormat="1" ht="38.4">
      <c r="A849" s="37"/>
      <c r="B849" s="38"/>
      <c r="C849" s="39"/>
      <c r="D849" s="209" t="s">
        <v>204</v>
      </c>
      <c r="E849" s="39"/>
      <c r="F849" s="210" t="s">
        <v>930</v>
      </c>
      <c r="G849" s="39"/>
      <c r="H849" s="39"/>
      <c r="I849" s="119"/>
      <c r="J849" s="39"/>
      <c r="K849" s="39"/>
      <c r="L849" s="42"/>
      <c r="M849" s="211"/>
      <c r="N849" s="212"/>
      <c r="O849" s="67"/>
      <c r="P849" s="67"/>
      <c r="Q849" s="67"/>
      <c r="R849" s="67"/>
      <c r="S849" s="67"/>
      <c r="T849" s="68"/>
      <c r="U849" s="37"/>
      <c r="V849" s="37"/>
      <c r="W849" s="37"/>
      <c r="X849" s="37"/>
      <c r="Y849" s="37"/>
      <c r="Z849" s="37"/>
      <c r="AA849" s="37"/>
      <c r="AB849" s="37"/>
      <c r="AC849" s="37"/>
      <c r="AD849" s="37"/>
      <c r="AE849" s="37"/>
      <c r="AT849" s="19" t="s">
        <v>204</v>
      </c>
      <c r="AU849" s="19" t="s">
        <v>90</v>
      </c>
    </row>
    <row r="850" spans="1:65" s="13" customFormat="1" ht="10.199999999999999">
      <c r="B850" s="213"/>
      <c r="C850" s="214"/>
      <c r="D850" s="209" t="s">
        <v>206</v>
      </c>
      <c r="E850" s="215" t="s">
        <v>32</v>
      </c>
      <c r="F850" s="216" t="s">
        <v>736</v>
      </c>
      <c r="G850" s="214"/>
      <c r="H850" s="215" t="s">
        <v>32</v>
      </c>
      <c r="I850" s="217"/>
      <c r="J850" s="214"/>
      <c r="K850" s="214"/>
      <c r="L850" s="218"/>
      <c r="M850" s="219"/>
      <c r="N850" s="220"/>
      <c r="O850" s="220"/>
      <c r="P850" s="220"/>
      <c r="Q850" s="220"/>
      <c r="R850" s="220"/>
      <c r="S850" s="220"/>
      <c r="T850" s="221"/>
      <c r="AT850" s="222" t="s">
        <v>206</v>
      </c>
      <c r="AU850" s="222" t="s">
        <v>90</v>
      </c>
      <c r="AV850" s="13" t="s">
        <v>40</v>
      </c>
      <c r="AW850" s="13" t="s">
        <v>38</v>
      </c>
      <c r="AX850" s="13" t="s">
        <v>81</v>
      </c>
      <c r="AY850" s="222" t="s">
        <v>197</v>
      </c>
    </row>
    <row r="851" spans="1:65" s="13" customFormat="1" ht="10.199999999999999">
      <c r="B851" s="213"/>
      <c r="C851" s="214"/>
      <c r="D851" s="209" t="s">
        <v>206</v>
      </c>
      <c r="E851" s="215" t="s">
        <v>32</v>
      </c>
      <c r="F851" s="216" t="s">
        <v>737</v>
      </c>
      <c r="G851" s="214"/>
      <c r="H851" s="215" t="s">
        <v>32</v>
      </c>
      <c r="I851" s="217"/>
      <c r="J851" s="214"/>
      <c r="K851" s="214"/>
      <c r="L851" s="218"/>
      <c r="M851" s="219"/>
      <c r="N851" s="220"/>
      <c r="O851" s="220"/>
      <c r="P851" s="220"/>
      <c r="Q851" s="220"/>
      <c r="R851" s="220"/>
      <c r="S851" s="220"/>
      <c r="T851" s="221"/>
      <c r="AT851" s="222" t="s">
        <v>206</v>
      </c>
      <c r="AU851" s="222" t="s">
        <v>90</v>
      </c>
      <c r="AV851" s="13" t="s">
        <v>40</v>
      </c>
      <c r="AW851" s="13" t="s">
        <v>38</v>
      </c>
      <c r="AX851" s="13" t="s">
        <v>81</v>
      </c>
      <c r="AY851" s="222" t="s">
        <v>197</v>
      </c>
    </row>
    <row r="852" spans="1:65" s="14" customFormat="1" ht="10.199999999999999">
      <c r="B852" s="223"/>
      <c r="C852" s="224"/>
      <c r="D852" s="209" t="s">
        <v>206</v>
      </c>
      <c r="E852" s="225" t="s">
        <v>32</v>
      </c>
      <c r="F852" s="226" t="s">
        <v>924</v>
      </c>
      <c r="G852" s="224"/>
      <c r="H852" s="227">
        <v>1</v>
      </c>
      <c r="I852" s="228"/>
      <c r="J852" s="224"/>
      <c r="K852" s="224"/>
      <c r="L852" s="229"/>
      <c r="M852" s="230"/>
      <c r="N852" s="231"/>
      <c r="O852" s="231"/>
      <c r="P852" s="231"/>
      <c r="Q852" s="231"/>
      <c r="R852" s="231"/>
      <c r="S852" s="231"/>
      <c r="T852" s="232"/>
      <c r="AT852" s="233" t="s">
        <v>206</v>
      </c>
      <c r="AU852" s="233" t="s">
        <v>90</v>
      </c>
      <c r="AV852" s="14" t="s">
        <v>90</v>
      </c>
      <c r="AW852" s="14" t="s">
        <v>38</v>
      </c>
      <c r="AX852" s="14" t="s">
        <v>81</v>
      </c>
      <c r="AY852" s="233" t="s">
        <v>197</v>
      </c>
    </row>
    <row r="853" spans="1:65" s="14" customFormat="1" ht="10.199999999999999">
      <c r="B853" s="223"/>
      <c r="C853" s="224"/>
      <c r="D853" s="209" t="s">
        <v>206</v>
      </c>
      <c r="E853" s="225" t="s">
        <v>32</v>
      </c>
      <c r="F853" s="226" t="s">
        <v>931</v>
      </c>
      <c r="G853" s="224"/>
      <c r="H853" s="227">
        <v>7</v>
      </c>
      <c r="I853" s="228"/>
      <c r="J853" s="224"/>
      <c r="K853" s="224"/>
      <c r="L853" s="229"/>
      <c r="M853" s="230"/>
      <c r="N853" s="231"/>
      <c r="O853" s="231"/>
      <c r="P853" s="231"/>
      <c r="Q853" s="231"/>
      <c r="R853" s="231"/>
      <c r="S853" s="231"/>
      <c r="T853" s="232"/>
      <c r="AT853" s="233" t="s">
        <v>206</v>
      </c>
      <c r="AU853" s="233" t="s">
        <v>90</v>
      </c>
      <c r="AV853" s="14" t="s">
        <v>90</v>
      </c>
      <c r="AW853" s="14" t="s">
        <v>38</v>
      </c>
      <c r="AX853" s="14" t="s">
        <v>81</v>
      </c>
      <c r="AY853" s="233" t="s">
        <v>197</v>
      </c>
    </row>
    <row r="854" spans="1:65" s="15" customFormat="1" ht="10.199999999999999">
      <c r="B854" s="234"/>
      <c r="C854" s="235"/>
      <c r="D854" s="209" t="s">
        <v>206</v>
      </c>
      <c r="E854" s="236" t="s">
        <v>32</v>
      </c>
      <c r="F854" s="237" t="s">
        <v>209</v>
      </c>
      <c r="G854" s="235"/>
      <c r="H854" s="238">
        <v>8</v>
      </c>
      <c r="I854" s="239"/>
      <c r="J854" s="235"/>
      <c r="K854" s="235"/>
      <c r="L854" s="240"/>
      <c r="M854" s="241"/>
      <c r="N854" s="242"/>
      <c r="O854" s="242"/>
      <c r="P854" s="242"/>
      <c r="Q854" s="242"/>
      <c r="R854" s="242"/>
      <c r="S854" s="242"/>
      <c r="T854" s="243"/>
      <c r="AT854" s="244" t="s">
        <v>206</v>
      </c>
      <c r="AU854" s="244" t="s">
        <v>90</v>
      </c>
      <c r="AV854" s="15" t="s">
        <v>166</v>
      </c>
      <c r="AW854" s="15" t="s">
        <v>38</v>
      </c>
      <c r="AX854" s="15" t="s">
        <v>40</v>
      </c>
      <c r="AY854" s="244" t="s">
        <v>197</v>
      </c>
    </row>
    <row r="855" spans="1:65" s="2" customFormat="1" ht="21.75" customHeight="1">
      <c r="A855" s="37"/>
      <c r="B855" s="38"/>
      <c r="C855" s="196" t="s">
        <v>932</v>
      </c>
      <c r="D855" s="196" t="s">
        <v>199</v>
      </c>
      <c r="E855" s="197" t="s">
        <v>933</v>
      </c>
      <c r="F855" s="198" t="s">
        <v>934</v>
      </c>
      <c r="G855" s="199" t="s">
        <v>112</v>
      </c>
      <c r="H855" s="200">
        <v>0.96</v>
      </c>
      <c r="I855" s="201"/>
      <c r="J855" s="202">
        <f>ROUND(I855*H855,2)</f>
        <v>0</v>
      </c>
      <c r="K855" s="198" t="s">
        <v>202</v>
      </c>
      <c r="L855" s="42"/>
      <c r="M855" s="203" t="s">
        <v>32</v>
      </c>
      <c r="N855" s="204" t="s">
        <v>52</v>
      </c>
      <c r="O855" s="67"/>
      <c r="P855" s="205">
        <f>O855*H855</f>
        <v>0</v>
      </c>
      <c r="Q855" s="205">
        <v>2.82E-3</v>
      </c>
      <c r="R855" s="205">
        <f>Q855*H855</f>
        <v>2.7071999999999999E-3</v>
      </c>
      <c r="S855" s="205">
        <v>0.10100000000000001</v>
      </c>
      <c r="T855" s="206">
        <f>S855*H855</f>
        <v>9.6960000000000005E-2</v>
      </c>
      <c r="U855" s="37"/>
      <c r="V855" s="37"/>
      <c r="W855" s="37"/>
      <c r="X855" s="37"/>
      <c r="Y855" s="37"/>
      <c r="Z855" s="37"/>
      <c r="AA855" s="37"/>
      <c r="AB855" s="37"/>
      <c r="AC855" s="37"/>
      <c r="AD855" s="37"/>
      <c r="AE855" s="37"/>
      <c r="AR855" s="207" t="s">
        <v>166</v>
      </c>
      <c r="AT855" s="207" t="s">
        <v>199</v>
      </c>
      <c r="AU855" s="207" t="s">
        <v>90</v>
      </c>
      <c r="AY855" s="19" t="s">
        <v>197</v>
      </c>
      <c r="BE855" s="208">
        <f>IF(N855="základní",J855,0)</f>
        <v>0</v>
      </c>
      <c r="BF855" s="208">
        <f>IF(N855="snížená",J855,0)</f>
        <v>0</v>
      </c>
      <c r="BG855" s="208">
        <f>IF(N855="zákl. přenesená",J855,0)</f>
        <v>0</v>
      </c>
      <c r="BH855" s="208">
        <f>IF(N855="sníž. přenesená",J855,0)</f>
        <v>0</v>
      </c>
      <c r="BI855" s="208">
        <f>IF(N855="nulová",J855,0)</f>
        <v>0</v>
      </c>
      <c r="BJ855" s="19" t="s">
        <v>40</v>
      </c>
      <c r="BK855" s="208">
        <f>ROUND(I855*H855,2)</f>
        <v>0</v>
      </c>
      <c r="BL855" s="19" t="s">
        <v>166</v>
      </c>
      <c r="BM855" s="207" t="s">
        <v>935</v>
      </c>
    </row>
    <row r="856" spans="1:65" s="2" customFormat="1" ht="48">
      <c r="A856" s="37"/>
      <c r="B856" s="38"/>
      <c r="C856" s="39"/>
      <c r="D856" s="209" t="s">
        <v>204</v>
      </c>
      <c r="E856" s="39"/>
      <c r="F856" s="210" t="s">
        <v>936</v>
      </c>
      <c r="G856" s="39"/>
      <c r="H856" s="39"/>
      <c r="I856" s="119"/>
      <c r="J856" s="39"/>
      <c r="K856" s="39"/>
      <c r="L856" s="42"/>
      <c r="M856" s="211"/>
      <c r="N856" s="212"/>
      <c r="O856" s="67"/>
      <c r="P856" s="67"/>
      <c r="Q856" s="67"/>
      <c r="R856" s="67"/>
      <c r="S856" s="67"/>
      <c r="T856" s="68"/>
      <c r="U856" s="37"/>
      <c r="V856" s="37"/>
      <c r="W856" s="37"/>
      <c r="X856" s="37"/>
      <c r="Y856" s="37"/>
      <c r="Z856" s="37"/>
      <c r="AA856" s="37"/>
      <c r="AB856" s="37"/>
      <c r="AC856" s="37"/>
      <c r="AD856" s="37"/>
      <c r="AE856" s="37"/>
      <c r="AT856" s="19" t="s">
        <v>204</v>
      </c>
      <c r="AU856" s="19" t="s">
        <v>90</v>
      </c>
    </row>
    <row r="857" spans="1:65" s="14" customFormat="1" ht="10.199999999999999">
      <c r="B857" s="223"/>
      <c r="C857" s="224"/>
      <c r="D857" s="209" t="s">
        <v>206</v>
      </c>
      <c r="E857" s="225" t="s">
        <v>32</v>
      </c>
      <c r="F857" s="226" t="s">
        <v>937</v>
      </c>
      <c r="G857" s="224"/>
      <c r="H857" s="227">
        <v>0.96</v>
      </c>
      <c r="I857" s="228"/>
      <c r="J857" s="224"/>
      <c r="K857" s="224"/>
      <c r="L857" s="229"/>
      <c r="M857" s="230"/>
      <c r="N857" s="231"/>
      <c r="O857" s="231"/>
      <c r="P857" s="231"/>
      <c r="Q857" s="231"/>
      <c r="R857" s="231"/>
      <c r="S857" s="231"/>
      <c r="T857" s="232"/>
      <c r="AT857" s="233" t="s">
        <v>206</v>
      </c>
      <c r="AU857" s="233" t="s">
        <v>90</v>
      </c>
      <c r="AV857" s="14" t="s">
        <v>90</v>
      </c>
      <c r="AW857" s="14" t="s">
        <v>38</v>
      </c>
      <c r="AX857" s="14" t="s">
        <v>40</v>
      </c>
      <c r="AY857" s="233" t="s">
        <v>197</v>
      </c>
    </row>
    <row r="858" spans="1:65" s="2" customFormat="1" ht="16.5" customHeight="1">
      <c r="A858" s="37"/>
      <c r="B858" s="38"/>
      <c r="C858" s="196" t="s">
        <v>938</v>
      </c>
      <c r="D858" s="196" t="s">
        <v>199</v>
      </c>
      <c r="E858" s="197" t="s">
        <v>939</v>
      </c>
      <c r="F858" s="198" t="s">
        <v>940</v>
      </c>
      <c r="G858" s="199" t="s">
        <v>259</v>
      </c>
      <c r="H858" s="200">
        <v>14</v>
      </c>
      <c r="I858" s="201"/>
      <c r="J858" s="202">
        <f>ROUND(I858*H858,2)</f>
        <v>0</v>
      </c>
      <c r="K858" s="198" t="s">
        <v>202</v>
      </c>
      <c r="L858" s="42"/>
      <c r="M858" s="203" t="s">
        <v>32</v>
      </c>
      <c r="N858" s="204" t="s">
        <v>52</v>
      </c>
      <c r="O858" s="67"/>
      <c r="P858" s="205">
        <f>O858*H858</f>
        <v>0</v>
      </c>
      <c r="Q858" s="205">
        <v>0</v>
      </c>
      <c r="R858" s="205">
        <f>Q858*H858</f>
        <v>0</v>
      </c>
      <c r="S858" s="205">
        <v>2.41</v>
      </c>
      <c r="T858" s="206">
        <f>S858*H858</f>
        <v>33.74</v>
      </c>
      <c r="U858" s="37"/>
      <c r="V858" s="37"/>
      <c r="W858" s="37"/>
      <c r="X858" s="37"/>
      <c r="Y858" s="37"/>
      <c r="Z858" s="37"/>
      <c r="AA858" s="37"/>
      <c r="AB858" s="37"/>
      <c r="AC858" s="37"/>
      <c r="AD858" s="37"/>
      <c r="AE858" s="37"/>
      <c r="AR858" s="207" t="s">
        <v>166</v>
      </c>
      <c r="AT858" s="207" t="s">
        <v>199</v>
      </c>
      <c r="AU858" s="207" t="s">
        <v>90</v>
      </c>
      <c r="AY858" s="19" t="s">
        <v>197</v>
      </c>
      <c r="BE858" s="208">
        <f>IF(N858="základní",J858,0)</f>
        <v>0</v>
      </c>
      <c r="BF858" s="208">
        <f>IF(N858="snížená",J858,0)</f>
        <v>0</v>
      </c>
      <c r="BG858" s="208">
        <f>IF(N858="zákl. přenesená",J858,0)</f>
        <v>0</v>
      </c>
      <c r="BH858" s="208">
        <f>IF(N858="sníž. přenesená",J858,0)</f>
        <v>0</v>
      </c>
      <c r="BI858" s="208">
        <f>IF(N858="nulová",J858,0)</f>
        <v>0</v>
      </c>
      <c r="BJ858" s="19" t="s">
        <v>40</v>
      </c>
      <c r="BK858" s="208">
        <f>ROUND(I858*H858,2)</f>
        <v>0</v>
      </c>
      <c r="BL858" s="19" t="s">
        <v>166</v>
      </c>
      <c r="BM858" s="207" t="s">
        <v>941</v>
      </c>
    </row>
    <row r="859" spans="1:65" s="2" customFormat="1" ht="96">
      <c r="A859" s="37"/>
      <c r="B859" s="38"/>
      <c r="C859" s="39"/>
      <c r="D859" s="209" t="s">
        <v>204</v>
      </c>
      <c r="E859" s="39"/>
      <c r="F859" s="210" t="s">
        <v>942</v>
      </c>
      <c r="G859" s="39"/>
      <c r="H859" s="39"/>
      <c r="I859" s="119"/>
      <c r="J859" s="39"/>
      <c r="K859" s="39"/>
      <c r="L859" s="42"/>
      <c r="M859" s="211"/>
      <c r="N859" s="212"/>
      <c r="O859" s="67"/>
      <c r="P859" s="67"/>
      <c r="Q859" s="67"/>
      <c r="R859" s="67"/>
      <c r="S859" s="67"/>
      <c r="T859" s="68"/>
      <c r="U859" s="37"/>
      <c r="V859" s="37"/>
      <c r="W859" s="37"/>
      <c r="X859" s="37"/>
      <c r="Y859" s="37"/>
      <c r="Z859" s="37"/>
      <c r="AA859" s="37"/>
      <c r="AB859" s="37"/>
      <c r="AC859" s="37"/>
      <c r="AD859" s="37"/>
      <c r="AE859" s="37"/>
      <c r="AT859" s="19" t="s">
        <v>204</v>
      </c>
      <c r="AU859" s="19" t="s">
        <v>90</v>
      </c>
    </row>
    <row r="860" spans="1:65" s="2" customFormat="1" ht="28.8">
      <c r="A860" s="37"/>
      <c r="B860" s="38"/>
      <c r="C860" s="39"/>
      <c r="D860" s="209" t="s">
        <v>223</v>
      </c>
      <c r="E860" s="39"/>
      <c r="F860" s="210" t="s">
        <v>943</v>
      </c>
      <c r="G860" s="39"/>
      <c r="H860" s="39"/>
      <c r="I860" s="119"/>
      <c r="J860" s="39"/>
      <c r="K860" s="39"/>
      <c r="L860" s="42"/>
      <c r="M860" s="211"/>
      <c r="N860" s="212"/>
      <c r="O860" s="67"/>
      <c r="P860" s="67"/>
      <c r="Q860" s="67"/>
      <c r="R860" s="67"/>
      <c r="S860" s="67"/>
      <c r="T860" s="68"/>
      <c r="U860" s="37"/>
      <c r="V860" s="37"/>
      <c r="W860" s="37"/>
      <c r="X860" s="37"/>
      <c r="Y860" s="37"/>
      <c r="Z860" s="37"/>
      <c r="AA860" s="37"/>
      <c r="AB860" s="37"/>
      <c r="AC860" s="37"/>
      <c r="AD860" s="37"/>
      <c r="AE860" s="37"/>
      <c r="AT860" s="19" t="s">
        <v>223</v>
      </c>
      <c r="AU860" s="19" t="s">
        <v>90</v>
      </c>
    </row>
    <row r="861" spans="1:65" s="13" customFormat="1" ht="10.199999999999999">
      <c r="B861" s="213"/>
      <c r="C861" s="214"/>
      <c r="D861" s="209" t="s">
        <v>206</v>
      </c>
      <c r="E861" s="215" t="s">
        <v>32</v>
      </c>
      <c r="F861" s="216" t="s">
        <v>207</v>
      </c>
      <c r="G861" s="214"/>
      <c r="H861" s="215" t="s">
        <v>32</v>
      </c>
      <c r="I861" s="217"/>
      <c r="J861" s="214"/>
      <c r="K861" s="214"/>
      <c r="L861" s="218"/>
      <c r="M861" s="219"/>
      <c r="N861" s="220"/>
      <c r="O861" s="220"/>
      <c r="P861" s="220"/>
      <c r="Q861" s="220"/>
      <c r="R861" s="220"/>
      <c r="S861" s="220"/>
      <c r="T861" s="221"/>
      <c r="AT861" s="222" t="s">
        <v>206</v>
      </c>
      <c r="AU861" s="222" t="s">
        <v>90</v>
      </c>
      <c r="AV861" s="13" t="s">
        <v>40</v>
      </c>
      <c r="AW861" s="13" t="s">
        <v>38</v>
      </c>
      <c r="AX861" s="13" t="s">
        <v>81</v>
      </c>
      <c r="AY861" s="222" t="s">
        <v>197</v>
      </c>
    </row>
    <row r="862" spans="1:65" s="14" customFormat="1" ht="10.199999999999999">
      <c r="B862" s="223"/>
      <c r="C862" s="224"/>
      <c r="D862" s="209" t="s">
        <v>206</v>
      </c>
      <c r="E862" s="225" t="s">
        <v>32</v>
      </c>
      <c r="F862" s="226" t="s">
        <v>944</v>
      </c>
      <c r="G862" s="224"/>
      <c r="H862" s="227">
        <v>14</v>
      </c>
      <c r="I862" s="228"/>
      <c r="J862" s="224"/>
      <c r="K862" s="224"/>
      <c r="L862" s="229"/>
      <c r="M862" s="230"/>
      <c r="N862" s="231"/>
      <c r="O862" s="231"/>
      <c r="P862" s="231"/>
      <c r="Q862" s="231"/>
      <c r="R862" s="231"/>
      <c r="S862" s="231"/>
      <c r="T862" s="232"/>
      <c r="AT862" s="233" t="s">
        <v>206</v>
      </c>
      <c r="AU862" s="233" t="s">
        <v>90</v>
      </c>
      <c r="AV862" s="14" t="s">
        <v>90</v>
      </c>
      <c r="AW862" s="14" t="s">
        <v>38</v>
      </c>
      <c r="AX862" s="14" t="s">
        <v>81</v>
      </c>
      <c r="AY862" s="233" t="s">
        <v>197</v>
      </c>
    </row>
    <row r="863" spans="1:65" s="15" customFormat="1" ht="10.199999999999999">
      <c r="B863" s="234"/>
      <c r="C863" s="235"/>
      <c r="D863" s="209" t="s">
        <v>206</v>
      </c>
      <c r="E863" s="236" t="s">
        <v>32</v>
      </c>
      <c r="F863" s="237" t="s">
        <v>209</v>
      </c>
      <c r="G863" s="235"/>
      <c r="H863" s="238">
        <v>14</v>
      </c>
      <c r="I863" s="239"/>
      <c r="J863" s="235"/>
      <c r="K863" s="235"/>
      <c r="L863" s="240"/>
      <c r="M863" s="241"/>
      <c r="N863" s="242"/>
      <c r="O863" s="242"/>
      <c r="P863" s="242"/>
      <c r="Q863" s="242"/>
      <c r="R863" s="242"/>
      <c r="S863" s="242"/>
      <c r="T863" s="243"/>
      <c r="AT863" s="244" t="s">
        <v>206</v>
      </c>
      <c r="AU863" s="244" t="s">
        <v>90</v>
      </c>
      <c r="AV863" s="15" t="s">
        <v>166</v>
      </c>
      <c r="AW863" s="15" t="s">
        <v>38</v>
      </c>
      <c r="AX863" s="15" t="s">
        <v>40</v>
      </c>
      <c r="AY863" s="244" t="s">
        <v>197</v>
      </c>
    </row>
    <row r="864" spans="1:65" s="12" customFormat="1" ht="22.8" customHeight="1">
      <c r="B864" s="180"/>
      <c r="C864" s="181"/>
      <c r="D864" s="182" t="s">
        <v>80</v>
      </c>
      <c r="E864" s="194" t="s">
        <v>945</v>
      </c>
      <c r="F864" s="194" t="s">
        <v>946</v>
      </c>
      <c r="G864" s="181"/>
      <c r="H864" s="181"/>
      <c r="I864" s="184"/>
      <c r="J864" s="195">
        <f>BK864</f>
        <v>0</v>
      </c>
      <c r="K864" s="181"/>
      <c r="L864" s="186"/>
      <c r="M864" s="187"/>
      <c r="N864" s="188"/>
      <c r="O864" s="188"/>
      <c r="P864" s="189">
        <f>SUM(P865:P921)</f>
        <v>0</v>
      </c>
      <c r="Q864" s="188"/>
      <c r="R864" s="189">
        <f>SUM(R865:R921)</f>
        <v>0</v>
      </c>
      <c r="S864" s="188"/>
      <c r="T864" s="190">
        <f>SUM(T865:T921)</f>
        <v>0</v>
      </c>
      <c r="AR864" s="191" t="s">
        <v>40</v>
      </c>
      <c r="AT864" s="192" t="s">
        <v>80</v>
      </c>
      <c r="AU864" s="192" t="s">
        <v>40</v>
      </c>
      <c r="AY864" s="191" t="s">
        <v>197</v>
      </c>
      <c r="BK864" s="193">
        <f>SUM(BK865:BK921)</f>
        <v>0</v>
      </c>
    </row>
    <row r="865" spans="1:65" s="2" customFormat="1" ht="21.75" customHeight="1">
      <c r="A865" s="37"/>
      <c r="B865" s="38"/>
      <c r="C865" s="196" t="s">
        <v>947</v>
      </c>
      <c r="D865" s="196" t="s">
        <v>199</v>
      </c>
      <c r="E865" s="197" t="s">
        <v>948</v>
      </c>
      <c r="F865" s="198" t="s">
        <v>949</v>
      </c>
      <c r="G865" s="199" t="s">
        <v>339</v>
      </c>
      <c r="H865" s="200">
        <v>380.52</v>
      </c>
      <c r="I865" s="201"/>
      <c r="J865" s="202">
        <f>ROUND(I865*H865,2)</f>
        <v>0</v>
      </c>
      <c r="K865" s="198" t="s">
        <v>202</v>
      </c>
      <c r="L865" s="42"/>
      <c r="M865" s="203" t="s">
        <v>32</v>
      </c>
      <c r="N865" s="204" t="s">
        <v>52</v>
      </c>
      <c r="O865" s="67"/>
      <c r="P865" s="205">
        <f>O865*H865</f>
        <v>0</v>
      </c>
      <c r="Q865" s="205">
        <v>0</v>
      </c>
      <c r="R865" s="205">
        <f>Q865*H865</f>
        <v>0</v>
      </c>
      <c r="S865" s="205">
        <v>0</v>
      </c>
      <c r="T865" s="206">
        <f>S865*H865</f>
        <v>0</v>
      </c>
      <c r="U865" s="37"/>
      <c r="V865" s="37"/>
      <c r="W865" s="37"/>
      <c r="X865" s="37"/>
      <c r="Y865" s="37"/>
      <c r="Z865" s="37"/>
      <c r="AA865" s="37"/>
      <c r="AB865" s="37"/>
      <c r="AC865" s="37"/>
      <c r="AD865" s="37"/>
      <c r="AE865" s="37"/>
      <c r="AR865" s="207" t="s">
        <v>166</v>
      </c>
      <c r="AT865" s="207" t="s">
        <v>199</v>
      </c>
      <c r="AU865" s="207" t="s">
        <v>90</v>
      </c>
      <c r="AY865" s="19" t="s">
        <v>197</v>
      </c>
      <c r="BE865" s="208">
        <f>IF(N865="základní",J865,0)</f>
        <v>0</v>
      </c>
      <c r="BF865" s="208">
        <f>IF(N865="snížená",J865,0)</f>
        <v>0</v>
      </c>
      <c r="BG865" s="208">
        <f>IF(N865="zákl. přenesená",J865,0)</f>
        <v>0</v>
      </c>
      <c r="BH865" s="208">
        <f>IF(N865="sníž. přenesená",J865,0)</f>
        <v>0</v>
      </c>
      <c r="BI865" s="208">
        <f>IF(N865="nulová",J865,0)</f>
        <v>0</v>
      </c>
      <c r="BJ865" s="19" t="s">
        <v>40</v>
      </c>
      <c r="BK865" s="208">
        <f>ROUND(I865*H865,2)</f>
        <v>0</v>
      </c>
      <c r="BL865" s="19" t="s">
        <v>166</v>
      </c>
      <c r="BM865" s="207" t="s">
        <v>950</v>
      </c>
    </row>
    <row r="866" spans="1:65" s="2" customFormat="1" ht="76.8">
      <c r="A866" s="37"/>
      <c r="B866" s="38"/>
      <c r="C866" s="39"/>
      <c r="D866" s="209" t="s">
        <v>204</v>
      </c>
      <c r="E866" s="39"/>
      <c r="F866" s="210" t="s">
        <v>951</v>
      </c>
      <c r="G866" s="39"/>
      <c r="H866" s="39"/>
      <c r="I866" s="119"/>
      <c r="J866" s="39"/>
      <c r="K866" s="39"/>
      <c r="L866" s="42"/>
      <c r="M866" s="211"/>
      <c r="N866" s="212"/>
      <c r="O866" s="67"/>
      <c r="P866" s="67"/>
      <c r="Q866" s="67"/>
      <c r="R866" s="67"/>
      <c r="S866" s="67"/>
      <c r="T866" s="68"/>
      <c r="U866" s="37"/>
      <c r="V866" s="37"/>
      <c r="W866" s="37"/>
      <c r="X866" s="37"/>
      <c r="Y866" s="37"/>
      <c r="Z866" s="37"/>
      <c r="AA866" s="37"/>
      <c r="AB866" s="37"/>
      <c r="AC866" s="37"/>
      <c r="AD866" s="37"/>
      <c r="AE866" s="37"/>
      <c r="AT866" s="19" t="s">
        <v>204</v>
      </c>
      <c r="AU866" s="19" t="s">
        <v>90</v>
      </c>
    </row>
    <row r="867" spans="1:65" s="14" customFormat="1" ht="10.199999999999999">
      <c r="B867" s="223"/>
      <c r="C867" s="224"/>
      <c r="D867" s="209" t="s">
        <v>206</v>
      </c>
      <c r="E867" s="225" t="s">
        <v>32</v>
      </c>
      <c r="F867" s="226" t="s">
        <v>952</v>
      </c>
      <c r="G867" s="224"/>
      <c r="H867" s="227">
        <v>380.52</v>
      </c>
      <c r="I867" s="228"/>
      <c r="J867" s="224"/>
      <c r="K867" s="224"/>
      <c r="L867" s="229"/>
      <c r="M867" s="230"/>
      <c r="N867" s="231"/>
      <c r="O867" s="231"/>
      <c r="P867" s="231"/>
      <c r="Q867" s="231"/>
      <c r="R867" s="231"/>
      <c r="S867" s="231"/>
      <c r="T867" s="232"/>
      <c r="AT867" s="233" t="s">
        <v>206</v>
      </c>
      <c r="AU867" s="233" t="s">
        <v>90</v>
      </c>
      <c r="AV867" s="14" t="s">
        <v>90</v>
      </c>
      <c r="AW867" s="14" t="s">
        <v>38</v>
      </c>
      <c r="AX867" s="14" t="s">
        <v>40</v>
      </c>
      <c r="AY867" s="233" t="s">
        <v>197</v>
      </c>
    </row>
    <row r="868" spans="1:65" s="2" customFormat="1" ht="21.75" customHeight="1">
      <c r="A868" s="37"/>
      <c r="B868" s="38"/>
      <c r="C868" s="196" t="s">
        <v>953</v>
      </c>
      <c r="D868" s="196" t="s">
        <v>199</v>
      </c>
      <c r="E868" s="197" t="s">
        <v>954</v>
      </c>
      <c r="F868" s="198" t="s">
        <v>955</v>
      </c>
      <c r="G868" s="199" t="s">
        <v>339</v>
      </c>
      <c r="H868" s="200">
        <v>7229.88</v>
      </c>
      <c r="I868" s="201"/>
      <c r="J868" s="202">
        <f>ROUND(I868*H868,2)</f>
        <v>0</v>
      </c>
      <c r="K868" s="198" t="s">
        <v>202</v>
      </c>
      <c r="L868" s="42"/>
      <c r="M868" s="203" t="s">
        <v>32</v>
      </c>
      <c r="N868" s="204" t="s">
        <v>52</v>
      </c>
      <c r="O868" s="67"/>
      <c r="P868" s="205">
        <f>O868*H868</f>
        <v>0</v>
      </c>
      <c r="Q868" s="205">
        <v>0</v>
      </c>
      <c r="R868" s="205">
        <f>Q868*H868</f>
        <v>0</v>
      </c>
      <c r="S868" s="205">
        <v>0</v>
      </c>
      <c r="T868" s="206">
        <f>S868*H868</f>
        <v>0</v>
      </c>
      <c r="U868" s="37"/>
      <c r="V868" s="37"/>
      <c r="W868" s="37"/>
      <c r="X868" s="37"/>
      <c r="Y868" s="37"/>
      <c r="Z868" s="37"/>
      <c r="AA868" s="37"/>
      <c r="AB868" s="37"/>
      <c r="AC868" s="37"/>
      <c r="AD868" s="37"/>
      <c r="AE868" s="37"/>
      <c r="AR868" s="207" t="s">
        <v>166</v>
      </c>
      <c r="AT868" s="207" t="s">
        <v>199</v>
      </c>
      <c r="AU868" s="207" t="s">
        <v>90</v>
      </c>
      <c r="AY868" s="19" t="s">
        <v>197</v>
      </c>
      <c r="BE868" s="208">
        <f>IF(N868="základní",J868,0)</f>
        <v>0</v>
      </c>
      <c r="BF868" s="208">
        <f>IF(N868="snížená",J868,0)</f>
        <v>0</v>
      </c>
      <c r="BG868" s="208">
        <f>IF(N868="zákl. přenesená",J868,0)</f>
        <v>0</v>
      </c>
      <c r="BH868" s="208">
        <f>IF(N868="sníž. přenesená",J868,0)</f>
        <v>0</v>
      </c>
      <c r="BI868" s="208">
        <f>IF(N868="nulová",J868,0)</f>
        <v>0</v>
      </c>
      <c r="BJ868" s="19" t="s">
        <v>40</v>
      </c>
      <c r="BK868" s="208">
        <f>ROUND(I868*H868,2)</f>
        <v>0</v>
      </c>
      <c r="BL868" s="19" t="s">
        <v>166</v>
      </c>
      <c r="BM868" s="207" t="s">
        <v>956</v>
      </c>
    </row>
    <row r="869" spans="1:65" s="2" customFormat="1" ht="76.8">
      <c r="A869" s="37"/>
      <c r="B869" s="38"/>
      <c r="C869" s="39"/>
      <c r="D869" s="209" t="s">
        <v>204</v>
      </c>
      <c r="E869" s="39"/>
      <c r="F869" s="210" t="s">
        <v>951</v>
      </c>
      <c r="G869" s="39"/>
      <c r="H869" s="39"/>
      <c r="I869" s="119"/>
      <c r="J869" s="39"/>
      <c r="K869" s="39"/>
      <c r="L869" s="42"/>
      <c r="M869" s="211"/>
      <c r="N869" s="212"/>
      <c r="O869" s="67"/>
      <c r="P869" s="67"/>
      <c r="Q869" s="67"/>
      <c r="R869" s="67"/>
      <c r="S869" s="67"/>
      <c r="T869" s="68"/>
      <c r="U869" s="37"/>
      <c r="V869" s="37"/>
      <c r="W869" s="37"/>
      <c r="X869" s="37"/>
      <c r="Y869" s="37"/>
      <c r="Z869" s="37"/>
      <c r="AA869" s="37"/>
      <c r="AB869" s="37"/>
      <c r="AC869" s="37"/>
      <c r="AD869" s="37"/>
      <c r="AE869" s="37"/>
      <c r="AT869" s="19" t="s">
        <v>204</v>
      </c>
      <c r="AU869" s="19" t="s">
        <v>90</v>
      </c>
    </row>
    <row r="870" spans="1:65" s="14" customFormat="1" ht="10.199999999999999">
      <c r="B870" s="223"/>
      <c r="C870" s="224"/>
      <c r="D870" s="209" t="s">
        <v>206</v>
      </c>
      <c r="E870" s="225" t="s">
        <v>32</v>
      </c>
      <c r="F870" s="226" t="s">
        <v>957</v>
      </c>
      <c r="G870" s="224"/>
      <c r="H870" s="227">
        <v>7229.88</v>
      </c>
      <c r="I870" s="228"/>
      <c r="J870" s="224"/>
      <c r="K870" s="224"/>
      <c r="L870" s="229"/>
      <c r="M870" s="230"/>
      <c r="N870" s="231"/>
      <c r="O870" s="231"/>
      <c r="P870" s="231"/>
      <c r="Q870" s="231"/>
      <c r="R870" s="231"/>
      <c r="S870" s="231"/>
      <c r="T870" s="232"/>
      <c r="AT870" s="233" t="s">
        <v>206</v>
      </c>
      <c r="AU870" s="233" t="s">
        <v>90</v>
      </c>
      <c r="AV870" s="14" t="s">
        <v>90</v>
      </c>
      <c r="AW870" s="14" t="s">
        <v>38</v>
      </c>
      <c r="AX870" s="14" t="s">
        <v>40</v>
      </c>
      <c r="AY870" s="233" t="s">
        <v>197</v>
      </c>
    </row>
    <row r="871" spans="1:65" s="2" customFormat="1" ht="21.75" customHeight="1">
      <c r="A871" s="37"/>
      <c r="B871" s="38"/>
      <c r="C871" s="196" t="s">
        <v>958</v>
      </c>
      <c r="D871" s="196" t="s">
        <v>199</v>
      </c>
      <c r="E871" s="197" t="s">
        <v>959</v>
      </c>
      <c r="F871" s="198" t="s">
        <v>960</v>
      </c>
      <c r="G871" s="199" t="s">
        <v>339</v>
      </c>
      <c r="H871" s="200">
        <v>525.57399999999996</v>
      </c>
      <c r="I871" s="201"/>
      <c r="J871" s="202">
        <f>ROUND(I871*H871,2)</f>
        <v>0</v>
      </c>
      <c r="K871" s="198" t="s">
        <v>202</v>
      </c>
      <c r="L871" s="42"/>
      <c r="M871" s="203" t="s">
        <v>32</v>
      </c>
      <c r="N871" s="204" t="s">
        <v>52</v>
      </c>
      <c r="O871" s="67"/>
      <c r="P871" s="205">
        <f>O871*H871</f>
        <v>0</v>
      </c>
      <c r="Q871" s="205">
        <v>0</v>
      </c>
      <c r="R871" s="205">
        <f>Q871*H871</f>
        <v>0</v>
      </c>
      <c r="S871" s="205">
        <v>0</v>
      </c>
      <c r="T871" s="206">
        <f>S871*H871</f>
        <v>0</v>
      </c>
      <c r="U871" s="37"/>
      <c r="V871" s="37"/>
      <c r="W871" s="37"/>
      <c r="X871" s="37"/>
      <c r="Y871" s="37"/>
      <c r="Z871" s="37"/>
      <c r="AA871" s="37"/>
      <c r="AB871" s="37"/>
      <c r="AC871" s="37"/>
      <c r="AD871" s="37"/>
      <c r="AE871" s="37"/>
      <c r="AR871" s="207" t="s">
        <v>166</v>
      </c>
      <c r="AT871" s="207" t="s">
        <v>199</v>
      </c>
      <c r="AU871" s="207" t="s">
        <v>90</v>
      </c>
      <c r="AY871" s="19" t="s">
        <v>197</v>
      </c>
      <c r="BE871" s="208">
        <f>IF(N871="základní",J871,0)</f>
        <v>0</v>
      </c>
      <c r="BF871" s="208">
        <f>IF(N871="snížená",J871,0)</f>
        <v>0</v>
      </c>
      <c r="BG871" s="208">
        <f>IF(N871="zákl. přenesená",J871,0)</f>
        <v>0</v>
      </c>
      <c r="BH871" s="208">
        <f>IF(N871="sníž. přenesená",J871,0)</f>
        <v>0</v>
      </c>
      <c r="BI871" s="208">
        <f>IF(N871="nulová",J871,0)</f>
        <v>0</v>
      </c>
      <c r="BJ871" s="19" t="s">
        <v>40</v>
      </c>
      <c r="BK871" s="208">
        <f>ROUND(I871*H871,2)</f>
        <v>0</v>
      </c>
      <c r="BL871" s="19" t="s">
        <v>166</v>
      </c>
      <c r="BM871" s="207" t="s">
        <v>961</v>
      </c>
    </row>
    <row r="872" spans="1:65" s="2" customFormat="1" ht="76.8">
      <c r="A872" s="37"/>
      <c r="B872" s="38"/>
      <c r="C872" s="39"/>
      <c r="D872" s="209" t="s">
        <v>204</v>
      </c>
      <c r="E872" s="39"/>
      <c r="F872" s="210" t="s">
        <v>951</v>
      </c>
      <c r="G872" s="39"/>
      <c r="H872" s="39"/>
      <c r="I872" s="119"/>
      <c r="J872" s="39"/>
      <c r="K872" s="39"/>
      <c r="L872" s="42"/>
      <c r="M872" s="211"/>
      <c r="N872" s="212"/>
      <c r="O872" s="67"/>
      <c r="P872" s="67"/>
      <c r="Q872" s="67"/>
      <c r="R872" s="67"/>
      <c r="S872" s="67"/>
      <c r="T872" s="68"/>
      <c r="U872" s="37"/>
      <c r="V872" s="37"/>
      <c r="W872" s="37"/>
      <c r="X872" s="37"/>
      <c r="Y872" s="37"/>
      <c r="Z872" s="37"/>
      <c r="AA872" s="37"/>
      <c r="AB872" s="37"/>
      <c r="AC872" s="37"/>
      <c r="AD872" s="37"/>
      <c r="AE872" s="37"/>
      <c r="AT872" s="19" t="s">
        <v>204</v>
      </c>
      <c r="AU872" s="19" t="s">
        <v>90</v>
      </c>
    </row>
    <row r="873" spans="1:65" s="14" customFormat="1" ht="10.199999999999999">
      <c r="B873" s="223"/>
      <c r="C873" s="224"/>
      <c r="D873" s="209" t="s">
        <v>206</v>
      </c>
      <c r="E873" s="225" t="s">
        <v>32</v>
      </c>
      <c r="F873" s="226" t="s">
        <v>962</v>
      </c>
      <c r="G873" s="224"/>
      <c r="H873" s="227">
        <v>453.98500000000001</v>
      </c>
      <c r="I873" s="228"/>
      <c r="J873" s="224"/>
      <c r="K873" s="224"/>
      <c r="L873" s="229"/>
      <c r="M873" s="230"/>
      <c r="N873" s="231"/>
      <c r="O873" s="231"/>
      <c r="P873" s="231"/>
      <c r="Q873" s="231"/>
      <c r="R873" s="231"/>
      <c r="S873" s="231"/>
      <c r="T873" s="232"/>
      <c r="AT873" s="233" t="s">
        <v>206</v>
      </c>
      <c r="AU873" s="233" t="s">
        <v>90</v>
      </c>
      <c r="AV873" s="14" t="s">
        <v>90</v>
      </c>
      <c r="AW873" s="14" t="s">
        <v>38</v>
      </c>
      <c r="AX873" s="14" t="s">
        <v>81</v>
      </c>
      <c r="AY873" s="233" t="s">
        <v>197</v>
      </c>
    </row>
    <row r="874" spans="1:65" s="14" customFormat="1" ht="10.199999999999999">
      <c r="B874" s="223"/>
      <c r="C874" s="224"/>
      <c r="D874" s="209" t="s">
        <v>206</v>
      </c>
      <c r="E874" s="225" t="s">
        <v>32</v>
      </c>
      <c r="F874" s="226" t="s">
        <v>963</v>
      </c>
      <c r="G874" s="224"/>
      <c r="H874" s="227">
        <v>20.742000000000001</v>
      </c>
      <c r="I874" s="228"/>
      <c r="J874" s="224"/>
      <c r="K874" s="224"/>
      <c r="L874" s="229"/>
      <c r="M874" s="230"/>
      <c r="N874" s="231"/>
      <c r="O874" s="231"/>
      <c r="P874" s="231"/>
      <c r="Q874" s="231"/>
      <c r="R874" s="231"/>
      <c r="S874" s="231"/>
      <c r="T874" s="232"/>
      <c r="AT874" s="233" t="s">
        <v>206</v>
      </c>
      <c r="AU874" s="233" t="s">
        <v>90</v>
      </c>
      <c r="AV874" s="14" t="s">
        <v>90</v>
      </c>
      <c r="AW874" s="14" t="s">
        <v>38</v>
      </c>
      <c r="AX874" s="14" t="s">
        <v>81</v>
      </c>
      <c r="AY874" s="233" t="s">
        <v>197</v>
      </c>
    </row>
    <row r="875" spans="1:65" s="14" customFormat="1" ht="10.199999999999999">
      <c r="B875" s="223"/>
      <c r="C875" s="224"/>
      <c r="D875" s="209" t="s">
        <v>206</v>
      </c>
      <c r="E875" s="225" t="s">
        <v>32</v>
      </c>
      <c r="F875" s="226" t="s">
        <v>964</v>
      </c>
      <c r="G875" s="224"/>
      <c r="H875" s="227">
        <v>33.74</v>
      </c>
      <c r="I875" s="228"/>
      <c r="J875" s="224"/>
      <c r="K875" s="224"/>
      <c r="L875" s="229"/>
      <c r="M875" s="230"/>
      <c r="N875" s="231"/>
      <c r="O875" s="231"/>
      <c r="P875" s="231"/>
      <c r="Q875" s="231"/>
      <c r="R875" s="231"/>
      <c r="S875" s="231"/>
      <c r="T875" s="232"/>
      <c r="AT875" s="233" t="s">
        <v>206</v>
      </c>
      <c r="AU875" s="233" t="s">
        <v>90</v>
      </c>
      <c r="AV875" s="14" t="s">
        <v>90</v>
      </c>
      <c r="AW875" s="14" t="s">
        <v>38</v>
      </c>
      <c r="AX875" s="14" t="s">
        <v>81</v>
      </c>
      <c r="AY875" s="233" t="s">
        <v>197</v>
      </c>
    </row>
    <row r="876" spans="1:65" s="14" customFormat="1" ht="10.199999999999999">
      <c r="B876" s="223"/>
      <c r="C876" s="224"/>
      <c r="D876" s="209" t="s">
        <v>206</v>
      </c>
      <c r="E876" s="225" t="s">
        <v>32</v>
      </c>
      <c r="F876" s="226" t="s">
        <v>965</v>
      </c>
      <c r="G876" s="224"/>
      <c r="H876" s="227">
        <v>1.821</v>
      </c>
      <c r="I876" s="228"/>
      <c r="J876" s="224"/>
      <c r="K876" s="224"/>
      <c r="L876" s="229"/>
      <c r="M876" s="230"/>
      <c r="N876" s="231"/>
      <c r="O876" s="231"/>
      <c r="P876" s="231"/>
      <c r="Q876" s="231"/>
      <c r="R876" s="231"/>
      <c r="S876" s="231"/>
      <c r="T876" s="232"/>
      <c r="AT876" s="233" t="s">
        <v>206</v>
      </c>
      <c r="AU876" s="233" t="s">
        <v>90</v>
      </c>
      <c r="AV876" s="14" t="s">
        <v>90</v>
      </c>
      <c r="AW876" s="14" t="s">
        <v>38</v>
      </c>
      <c r="AX876" s="14" t="s">
        <v>81</v>
      </c>
      <c r="AY876" s="233" t="s">
        <v>197</v>
      </c>
    </row>
    <row r="877" spans="1:65" s="14" customFormat="1" ht="10.199999999999999">
      <c r="B877" s="223"/>
      <c r="C877" s="224"/>
      <c r="D877" s="209" t="s">
        <v>206</v>
      </c>
      <c r="E877" s="225" t="s">
        <v>32</v>
      </c>
      <c r="F877" s="226" t="s">
        <v>966</v>
      </c>
      <c r="G877" s="224"/>
      <c r="H877" s="227">
        <v>12.645</v>
      </c>
      <c r="I877" s="228"/>
      <c r="J877" s="224"/>
      <c r="K877" s="224"/>
      <c r="L877" s="229"/>
      <c r="M877" s="230"/>
      <c r="N877" s="231"/>
      <c r="O877" s="231"/>
      <c r="P877" s="231"/>
      <c r="Q877" s="231"/>
      <c r="R877" s="231"/>
      <c r="S877" s="231"/>
      <c r="T877" s="232"/>
      <c r="AT877" s="233" t="s">
        <v>206</v>
      </c>
      <c r="AU877" s="233" t="s">
        <v>90</v>
      </c>
      <c r="AV877" s="14" t="s">
        <v>90</v>
      </c>
      <c r="AW877" s="14" t="s">
        <v>38</v>
      </c>
      <c r="AX877" s="14" t="s">
        <v>81</v>
      </c>
      <c r="AY877" s="233" t="s">
        <v>197</v>
      </c>
    </row>
    <row r="878" spans="1:65" s="14" customFormat="1" ht="10.199999999999999">
      <c r="B878" s="223"/>
      <c r="C878" s="224"/>
      <c r="D878" s="209" t="s">
        <v>206</v>
      </c>
      <c r="E878" s="225" t="s">
        <v>32</v>
      </c>
      <c r="F878" s="226" t="s">
        <v>967</v>
      </c>
      <c r="G878" s="224"/>
      <c r="H878" s="227">
        <v>2.641</v>
      </c>
      <c r="I878" s="228"/>
      <c r="J878" s="224"/>
      <c r="K878" s="224"/>
      <c r="L878" s="229"/>
      <c r="M878" s="230"/>
      <c r="N878" s="231"/>
      <c r="O878" s="231"/>
      <c r="P878" s="231"/>
      <c r="Q878" s="231"/>
      <c r="R878" s="231"/>
      <c r="S878" s="231"/>
      <c r="T878" s="232"/>
      <c r="AT878" s="233" t="s">
        <v>206</v>
      </c>
      <c r="AU878" s="233" t="s">
        <v>90</v>
      </c>
      <c r="AV878" s="14" t="s">
        <v>90</v>
      </c>
      <c r="AW878" s="14" t="s">
        <v>38</v>
      </c>
      <c r="AX878" s="14" t="s">
        <v>81</v>
      </c>
      <c r="AY878" s="233" t="s">
        <v>197</v>
      </c>
    </row>
    <row r="879" spans="1:65" s="15" customFormat="1" ht="10.199999999999999">
      <c r="B879" s="234"/>
      <c r="C879" s="235"/>
      <c r="D879" s="209" t="s">
        <v>206</v>
      </c>
      <c r="E879" s="236" t="s">
        <v>32</v>
      </c>
      <c r="F879" s="237" t="s">
        <v>209</v>
      </c>
      <c r="G879" s="235"/>
      <c r="H879" s="238">
        <v>525.57399999999996</v>
      </c>
      <c r="I879" s="239"/>
      <c r="J879" s="235"/>
      <c r="K879" s="235"/>
      <c r="L879" s="240"/>
      <c r="M879" s="241"/>
      <c r="N879" s="242"/>
      <c r="O879" s="242"/>
      <c r="P879" s="242"/>
      <c r="Q879" s="242"/>
      <c r="R879" s="242"/>
      <c r="S879" s="242"/>
      <c r="T879" s="243"/>
      <c r="AT879" s="244" t="s">
        <v>206</v>
      </c>
      <c r="AU879" s="244" t="s">
        <v>90</v>
      </c>
      <c r="AV879" s="15" t="s">
        <v>166</v>
      </c>
      <c r="AW879" s="15" t="s">
        <v>38</v>
      </c>
      <c r="AX879" s="15" t="s">
        <v>40</v>
      </c>
      <c r="AY879" s="244" t="s">
        <v>197</v>
      </c>
    </row>
    <row r="880" spans="1:65" s="2" customFormat="1" ht="21.75" customHeight="1">
      <c r="A880" s="37"/>
      <c r="B880" s="38"/>
      <c r="C880" s="196" t="s">
        <v>968</v>
      </c>
      <c r="D880" s="196" t="s">
        <v>199</v>
      </c>
      <c r="E880" s="197" t="s">
        <v>969</v>
      </c>
      <c r="F880" s="198" t="s">
        <v>955</v>
      </c>
      <c r="G880" s="199" t="s">
        <v>339</v>
      </c>
      <c r="H880" s="200">
        <v>9985.9060000000009</v>
      </c>
      <c r="I880" s="201"/>
      <c r="J880" s="202">
        <f>ROUND(I880*H880,2)</f>
        <v>0</v>
      </c>
      <c r="K880" s="198" t="s">
        <v>202</v>
      </c>
      <c r="L880" s="42"/>
      <c r="M880" s="203" t="s">
        <v>32</v>
      </c>
      <c r="N880" s="204" t="s">
        <v>52</v>
      </c>
      <c r="O880" s="67"/>
      <c r="P880" s="205">
        <f>O880*H880</f>
        <v>0</v>
      </c>
      <c r="Q880" s="205">
        <v>0</v>
      </c>
      <c r="R880" s="205">
        <f>Q880*H880</f>
        <v>0</v>
      </c>
      <c r="S880" s="205">
        <v>0</v>
      </c>
      <c r="T880" s="206">
        <f>S880*H880</f>
        <v>0</v>
      </c>
      <c r="U880" s="37"/>
      <c r="V880" s="37"/>
      <c r="W880" s="37"/>
      <c r="X880" s="37"/>
      <c r="Y880" s="37"/>
      <c r="Z880" s="37"/>
      <c r="AA880" s="37"/>
      <c r="AB880" s="37"/>
      <c r="AC880" s="37"/>
      <c r="AD880" s="37"/>
      <c r="AE880" s="37"/>
      <c r="AR880" s="207" t="s">
        <v>166</v>
      </c>
      <c r="AT880" s="207" t="s">
        <v>199</v>
      </c>
      <c r="AU880" s="207" t="s">
        <v>90</v>
      </c>
      <c r="AY880" s="19" t="s">
        <v>197</v>
      </c>
      <c r="BE880" s="208">
        <f>IF(N880="základní",J880,0)</f>
        <v>0</v>
      </c>
      <c r="BF880" s="208">
        <f>IF(N880="snížená",J880,0)</f>
        <v>0</v>
      </c>
      <c r="BG880" s="208">
        <f>IF(N880="zákl. přenesená",J880,0)</f>
        <v>0</v>
      </c>
      <c r="BH880" s="208">
        <f>IF(N880="sníž. přenesená",J880,0)</f>
        <v>0</v>
      </c>
      <c r="BI880" s="208">
        <f>IF(N880="nulová",J880,0)</f>
        <v>0</v>
      </c>
      <c r="BJ880" s="19" t="s">
        <v>40</v>
      </c>
      <c r="BK880" s="208">
        <f>ROUND(I880*H880,2)</f>
        <v>0</v>
      </c>
      <c r="BL880" s="19" t="s">
        <v>166</v>
      </c>
      <c r="BM880" s="207" t="s">
        <v>970</v>
      </c>
    </row>
    <row r="881" spans="1:65" s="2" customFormat="1" ht="76.8">
      <c r="A881" s="37"/>
      <c r="B881" s="38"/>
      <c r="C881" s="39"/>
      <c r="D881" s="209" t="s">
        <v>204</v>
      </c>
      <c r="E881" s="39"/>
      <c r="F881" s="210" t="s">
        <v>951</v>
      </c>
      <c r="G881" s="39"/>
      <c r="H881" s="39"/>
      <c r="I881" s="119"/>
      <c r="J881" s="39"/>
      <c r="K881" s="39"/>
      <c r="L881" s="42"/>
      <c r="M881" s="211"/>
      <c r="N881" s="212"/>
      <c r="O881" s="67"/>
      <c r="P881" s="67"/>
      <c r="Q881" s="67"/>
      <c r="R881" s="67"/>
      <c r="S881" s="67"/>
      <c r="T881" s="68"/>
      <c r="U881" s="37"/>
      <c r="V881" s="37"/>
      <c r="W881" s="37"/>
      <c r="X881" s="37"/>
      <c r="Y881" s="37"/>
      <c r="Z881" s="37"/>
      <c r="AA881" s="37"/>
      <c r="AB881" s="37"/>
      <c r="AC881" s="37"/>
      <c r="AD881" s="37"/>
      <c r="AE881" s="37"/>
      <c r="AT881" s="19" t="s">
        <v>204</v>
      </c>
      <c r="AU881" s="19" t="s">
        <v>90</v>
      </c>
    </row>
    <row r="882" spans="1:65" s="14" customFormat="1" ht="10.199999999999999">
      <c r="B882" s="223"/>
      <c r="C882" s="224"/>
      <c r="D882" s="209" t="s">
        <v>206</v>
      </c>
      <c r="E882" s="225" t="s">
        <v>32</v>
      </c>
      <c r="F882" s="226" t="s">
        <v>971</v>
      </c>
      <c r="G882" s="224"/>
      <c r="H882" s="227">
        <v>9985.9060000000009</v>
      </c>
      <c r="I882" s="228"/>
      <c r="J882" s="224"/>
      <c r="K882" s="224"/>
      <c r="L882" s="229"/>
      <c r="M882" s="230"/>
      <c r="N882" s="231"/>
      <c r="O882" s="231"/>
      <c r="P882" s="231"/>
      <c r="Q882" s="231"/>
      <c r="R882" s="231"/>
      <c r="S882" s="231"/>
      <c r="T882" s="232"/>
      <c r="AT882" s="233" t="s">
        <v>206</v>
      </c>
      <c r="AU882" s="233" t="s">
        <v>90</v>
      </c>
      <c r="AV882" s="14" t="s">
        <v>90</v>
      </c>
      <c r="AW882" s="14" t="s">
        <v>38</v>
      </c>
      <c r="AX882" s="14" t="s">
        <v>40</v>
      </c>
      <c r="AY882" s="233" t="s">
        <v>197</v>
      </c>
    </row>
    <row r="883" spans="1:65" s="2" customFormat="1" ht="21.75" customHeight="1">
      <c r="A883" s="37"/>
      <c r="B883" s="38"/>
      <c r="C883" s="196" t="s">
        <v>972</v>
      </c>
      <c r="D883" s="196" t="s">
        <v>199</v>
      </c>
      <c r="E883" s="197" t="s">
        <v>973</v>
      </c>
      <c r="F883" s="198" t="s">
        <v>974</v>
      </c>
      <c r="G883" s="199" t="s">
        <v>339</v>
      </c>
      <c r="H883" s="200">
        <v>327.15899999999999</v>
      </c>
      <c r="I883" s="201"/>
      <c r="J883" s="202">
        <f>ROUND(I883*H883,2)</f>
        <v>0</v>
      </c>
      <c r="K883" s="198" t="s">
        <v>202</v>
      </c>
      <c r="L883" s="42"/>
      <c r="M883" s="203" t="s">
        <v>32</v>
      </c>
      <c r="N883" s="204" t="s">
        <v>52</v>
      </c>
      <c r="O883" s="67"/>
      <c r="P883" s="205">
        <f>O883*H883</f>
        <v>0</v>
      </c>
      <c r="Q883" s="205">
        <v>0</v>
      </c>
      <c r="R883" s="205">
        <f>Q883*H883</f>
        <v>0</v>
      </c>
      <c r="S883" s="205">
        <v>0</v>
      </c>
      <c r="T883" s="206">
        <f>S883*H883</f>
        <v>0</v>
      </c>
      <c r="U883" s="37"/>
      <c r="V883" s="37"/>
      <c r="W883" s="37"/>
      <c r="X883" s="37"/>
      <c r="Y883" s="37"/>
      <c r="Z883" s="37"/>
      <c r="AA883" s="37"/>
      <c r="AB883" s="37"/>
      <c r="AC883" s="37"/>
      <c r="AD883" s="37"/>
      <c r="AE883" s="37"/>
      <c r="AR883" s="207" t="s">
        <v>166</v>
      </c>
      <c r="AT883" s="207" t="s">
        <v>199</v>
      </c>
      <c r="AU883" s="207" t="s">
        <v>90</v>
      </c>
      <c r="AY883" s="19" t="s">
        <v>197</v>
      </c>
      <c r="BE883" s="208">
        <f>IF(N883="základní",J883,0)</f>
        <v>0</v>
      </c>
      <c r="BF883" s="208">
        <f>IF(N883="snížená",J883,0)</f>
        <v>0</v>
      </c>
      <c r="BG883" s="208">
        <f>IF(N883="zákl. přenesená",J883,0)</f>
        <v>0</v>
      </c>
      <c r="BH883" s="208">
        <f>IF(N883="sníž. přenesená",J883,0)</f>
        <v>0</v>
      </c>
      <c r="BI883" s="208">
        <f>IF(N883="nulová",J883,0)</f>
        <v>0</v>
      </c>
      <c r="BJ883" s="19" t="s">
        <v>40</v>
      </c>
      <c r="BK883" s="208">
        <f>ROUND(I883*H883,2)</f>
        <v>0</v>
      </c>
      <c r="BL883" s="19" t="s">
        <v>166</v>
      </c>
      <c r="BM883" s="207" t="s">
        <v>975</v>
      </c>
    </row>
    <row r="884" spans="1:65" s="2" customFormat="1" ht="57.6">
      <c r="A884" s="37"/>
      <c r="B884" s="38"/>
      <c r="C884" s="39"/>
      <c r="D884" s="209" t="s">
        <v>204</v>
      </c>
      <c r="E884" s="39"/>
      <c r="F884" s="210" t="s">
        <v>976</v>
      </c>
      <c r="G884" s="39"/>
      <c r="H884" s="39"/>
      <c r="I884" s="119"/>
      <c r="J884" s="39"/>
      <c r="K884" s="39"/>
      <c r="L884" s="42"/>
      <c r="M884" s="211"/>
      <c r="N884" s="212"/>
      <c r="O884" s="67"/>
      <c r="P884" s="67"/>
      <c r="Q884" s="67"/>
      <c r="R884" s="67"/>
      <c r="S884" s="67"/>
      <c r="T884" s="68"/>
      <c r="U884" s="37"/>
      <c r="V884" s="37"/>
      <c r="W884" s="37"/>
      <c r="X884" s="37"/>
      <c r="Y884" s="37"/>
      <c r="Z884" s="37"/>
      <c r="AA884" s="37"/>
      <c r="AB884" s="37"/>
      <c r="AC884" s="37"/>
      <c r="AD884" s="37"/>
      <c r="AE884" s="37"/>
      <c r="AT884" s="19" t="s">
        <v>204</v>
      </c>
      <c r="AU884" s="19" t="s">
        <v>90</v>
      </c>
    </row>
    <row r="885" spans="1:65" s="14" customFormat="1" ht="10.199999999999999">
      <c r="B885" s="223"/>
      <c r="C885" s="224"/>
      <c r="D885" s="209" t="s">
        <v>206</v>
      </c>
      <c r="E885" s="225" t="s">
        <v>32</v>
      </c>
      <c r="F885" s="226" t="s">
        <v>977</v>
      </c>
      <c r="G885" s="224"/>
      <c r="H885" s="227">
        <v>0.36</v>
      </c>
      <c r="I885" s="228"/>
      <c r="J885" s="224"/>
      <c r="K885" s="224"/>
      <c r="L885" s="229"/>
      <c r="M885" s="230"/>
      <c r="N885" s="231"/>
      <c r="O885" s="231"/>
      <c r="P885" s="231"/>
      <c r="Q885" s="231"/>
      <c r="R885" s="231"/>
      <c r="S885" s="231"/>
      <c r="T885" s="232"/>
      <c r="AT885" s="233" t="s">
        <v>206</v>
      </c>
      <c r="AU885" s="233" t="s">
        <v>90</v>
      </c>
      <c r="AV885" s="14" t="s">
        <v>90</v>
      </c>
      <c r="AW885" s="14" t="s">
        <v>38</v>
      </c>
      <c r="AX885" s="14" t="s">
        <v>81</v>
      </c>
      <c r="AY885" s="233" t="s">
        <v>197</v>
      </c>
    </row>
    <row r="886" spans="1:65" s="14" customFormat="1" ht="10.199999999999999">
      <c r="B886" s="223"/>
      <c r="C886" s="224"/>
      <c r="D886" s="209" t="s">
        <v>206</v>
      </c>
      <c r="E886" s="225" t="s">
        <v>32</v>
      </c>
      <c r="F886" s="226" t="s">
        <v>978</v>
      </c>
      <c r="G886" s="224"/>
      <c r="H886" s="227">
        <v>326.79899999999998</v>
      </c>
      <c r="I886" s="228"/>
      <c r="J886" s="224"/>
      <c r="K886" s="224"/>
      <c r="L886" s="229"/>
      <c r="M886" s="230"/>
      <c r="N886" s="231"/>
      <c r="O886" s="231"/>
      <c r="P886" s="231"/>
      <c r="Q886" s="231"/>
      <c r="R886" s="231"/>
      <c r="S886" s="231"/>
      <c r="T886" s="232"/>
      <c r="AT886" s="233" t="s">
        <v>206</v>
      </c>
      <c r="AU886" s="233" t="s">
        <v>90</v>
      </c>
      <c r="AV886" s="14" t="s">
        <v>90</v>
      </c>
      <c r="AW886" s="14" t="s">
        <v>38</v>
      </c>
      <c r="AX886" s="14" t="s">
        <v>81</v>
      </c>
      <c r="AY886" s="233" t="s">
        <v>197</v>
      </c>
    </row>
    <row r="887" spans="1:65" s="15" customFormat="1" ht="10.199999999999999">
      <c r="B887" s="234"/>
      <c r="C887" s="235"/>
      <c r="D887" s="209" t="s">
        <v>206</v>
      </c>
      <c r="E887" s="236" t="s">
        <v>32</v>
      </c>
      <c r="F887" s="237" t="s">
        <v>209</v>
      </c>
      <c r="G887" s="235"/>
      <c r="H887" s="238">
        <v>327.15899999999999</v>
      </c>
      <c r="I887" s="239"/>
      <c r="J887" s="235"/>
      <c r="K887" s="235"/>
      <c r="L887" s="240"/>
      <c r="M887" s="241"/>
      <c r="N887" s="242"/>
      <c r="O887" s="242"/>
      <c r="P887" s="242"/>
      <c r="Q887" s="242"/>
      <c r="R887" s="242"/>
      <c r="S887" s="242"/>
      <c r="T887" s="243"/>
      <c r="AT887" s="244" t="s">
        <v>206</v>
      </c>
      <c r="AU887" s="244" t="s">
        <v>90</v>
      </c>
      <c r="AV887" s="15" t="s">
        <v>166</v>
      </c>
      <c r="AW887" s="15" t="s">
        <v>38</v>
      </c>
      <c r="AX887" s="15" t="s">
        <v>40</v>
      </c>
      <c r="AY887" s="244" t="s">
        <v>197</v>
      </c>
    </row>
    <row r="888" spans="1:65" s="2" customFormat="1" ht="21.75" customHeight="1">
      <c r="A888" s="37"/>
      <c r="B888" s="38"/>
      <c r="C888" s="196" t="s">
        <v>979</v>
      </c>
      <c r="D888" s="196" t="s">
        <v>199</v>
      </c>
      <c r="E888" s="197" t="s">
        <v>980</v>
      </c>
      <c r="F888" s="198" t="s">
        <v>981</v>
      </c>
      <c r="G888" s="199" t="s">
        <v>339</v>
      </c>
      <c r="H888" s="200">
        <v>2944.431</v>
      </c>
      <c r="I888" s="201"/>
      <c r="J888" s="202">
        <f>ROUND(I888*H888,2)</f>
        <v>0</v>
      </c>
      <c r="K888" s="198" t="s">
        <v>202</v>
      </c>
      <c r="L888" s="42"/>
      <c r="M888" s="203" t="s">
        <v>32</v>
      </c>
      <c r="N888" s="204" t="s">
        <v>52</v>
      </c>
      <c r="O888" s="67"/>
      <c r="P888" s="205">
        <f>O888*H888</f>
        <v>0</v>
      </c>
      <c r="Q888" s="205">
        <v>0</v>
      </c>
      <c r="R888" s="205">
        <f>Q888*H888</f>
        <v>0</v>
      </c>
      <c r="S888" s="205">
        <v>0</v>
      </c>
      <c r="T888" s="206">
        <f>S888*H888</f>
        <v>0</v>
      </c>
      <c r="U888" s="37"/>
      <c r="V888" s="37"/>
      <c r="W888" s="37"/>
      <c r="X888" s="37"/>
      <c r="Y888" s="37"/>
      <c r="Z888" s="37"/>
      <c r="AA888" s="37"/>
      <c r="AB888" s="37"/>
      <c r="AC888" s="37"/>
      <c r="AD888" s="37"/>
      <c r="AE888" s="37"/>
      <c r="AR888" s="207" t="s">
        <v>166</v>
      </c>
      <c r="AT888" s="207" t="s">
        <v>199</v>
      </c>
      <c r="AU888" s="207" t="s">
        <v>90</v>
      </c>
      <c r="AY888" s="19" t="s">
        <v>197</v>
      </c>
      <c r="BE888" s="208">
        <f>IF(N888="základní",J888,0)</f>
        <v>0</v>
      </c>
      <c r="BF888" s="208">
        <f>IF(N888="snížená",J888,0)</f>
        <v>0</v>
      </c>
      <c r="BG888" s="208">
        <f>IF(N888="zákl. přenesená",J888,0)</f>
        <v>0</v>
      </c>
      <c r="BH888" s="208">
        <f>IF(N888="sníž. přenesená",J888,0)</f>
        <v>0</v>
      </c>
      <c r="BI888" s="208">
        <f>IF(N888="nulová",J888,0)</f>
        <v>0</v>
      </c>
      <c r="BJ888" s="19" t="s">
        <v>40</v>
      </c>
      <c r="BK888" s="208">
        <f>ROUND(I888*H888,2)</f>
        <v>0</v>
      </c>
      <c r="BL888" s="19" t="s">
        <v>166</v>
      </c>
      <c r="BM888" s="207" t="s">
        <v>982</v>
      </c>
    </row>
    <row r="889" spans="1:65" s="2" customFormat="1" ht="57.6">
      <c r="A889" s="37"/>
      <c r="B889" s="38"/>
      <c r="C889" s="39"/>
      <c r="D889" s="209" t="s">
        <v>204</v>
      </c>
      <c r="E889" s="39"/>
      <c r="F889" s="210" t="s">
        <v>976</v>
      </c>
      <c r="G889" s="39"/>
      <c r="H889" s="39"/>
      <c r="I889" s="119"/>
      <c r="J889" s="39"/>
      <c r="K889" s="39"/>
      <c r="L889" s="42"/>
      <c r="M889" s="211"/>
      <c r="N889" s="212"/>
      <c r="O889" s="67"/>
      <c r="P889" s="67"/>
      <c r="Q889" s="67"/>
      <c r="R889" s="67"/>
      <c r="S889" s="67"/>
      <c r="T889" s="68"/>
      <c r="U889" s="37"/>
      <c r="V889" s="37"/>
      <c r="W889" s="37"/>
      <c r="X889" s="37"/>
      <c r="Y889" s="37"/>
      <c r="Z889" s="37"/>
      <c r="AA889" s="37"/>
      <c r="AB889" s="37"/>
      <c r="AC889" s="37"/>
      <c r="AD889" s="37"/>
      <c r="AE889" s="37"/>
      <c r="AT889" s="19" t="s">
        <v>204</v>
      </c>
      <c r="AU889" s="19" t="s">
        <v>90</v>
      </c>
    </row>
    <row r="890" spans="1:65" s="14" customFormat="1" ht="10.199999999999999">
      <c r="B890" s="223"/>
      <c r="C890" s="224"/>
      <c r="D890" s="209" t="s">
        <v>206</v>
      </c>
      <c r="E890" s="225" t="s">
        <v>32</v>
      </c>
      <c r="F890" s="226" t="s">
        <v>983</v>
      </c>
      <c r="G890" s="224"/>
      <c r="H890" s="227">
        <v>2944.431</v>
      </c>
      <c r="I890" s="228"/>
      <c r="J890" s="224"/>
      <c r="K890" s="224"/>
      <c r="L890" s="229"/>
      <c r="M890" s="230"/>
      <c r="N890" s="231"/>
      <c r="O890" s="231"/>
      <c r="P890" s="231"/>
      <c r="Q890" s="231"/>
      <c r="R890" s="231"/>
      <c r="S890" s="231"/>
      <c r="T890" s="232"/>
      <c r="AT890" s="233" t="s">
        <v>206</v>
      </c>
      <c r="AU890" s="233" t="s">
        <v>90</v>
      </c>
      <c r="AV890" s="14" t="s">
        <v>90</v>
      </c>
      <c r="AW890" s="14" t="s">
        <v>38</v>
      </c>
      <c r="AX890" s="14" t="s">
        <v>40</v>
      </c>
      <c r="AY890" s="233" t="s">
        <v>197</v>
      </c>
    </row>
    <row r="891" spans="1:65" s="2" customFormat="1" ht="16.5" customHeight="1">
      <c r="A891" s="37"/>
      <c r="B891" s="38"/>
      <c r="C891" s="196" t="s">
        <v>984</v>
      </c>
      <c r="D891" s="196" t="s">
        <v>199</v>
      </c>
      <c r="E891" s="197" t="s">
        <v>985</v>
      </c>
      <c r="F891" s="198" t="s">
        <v>986</v>
      </c>
      <c r="G891" s="199" t="s">
        <v>339</v>
      </c>
      <c r="H891" s="200">
        <v>906.09400000000005</v>
      </c>
      <c r="I891" s="201"/>
      <c r="J891" s="202">
        <f>ROUND(I891*H891,2)</f>
        <v>0</v>
      </c>
      <c r="K891" s="198" t="s">
        <v>202</v>
      </c>
      <c r="L891" s="42"/>
      <c r="M891" s="203" t="s">
        <v>32</v>
      </c>
      <c r="N891" s="204" t="s">
        <v>52</v>
      </c>
      <c r="O891" s="67"/>
      <c r="P891" s="205">
        <f>O891*H891</f>
        <v>0</v>
      </c>
      <c r="Q891" s="205">
        <v>0</v>
      </c>
      <c r="R891" s="205">
        <f>Q891*H891</f>
        <v>0</v>
      </c>
      <c r="S891" s="205">
        <v>0</v>
      </c>
      <c r="T891" s="206">
        <f>S891*H891</f>
        <v>0</v>
      </c>
      <c r="U891" s="37"/>
      <c r="V891" s="37"/>
      <c r="W891" s="37"/>
      <c r="X891" s="37"/>
      <c r="Y891" s="37"/>
      <c r="Z891" s="37"/>
      <c r="AA891" s="37"/>
      <c r="AB891" s="37"/>
      <c r="AC891" s="37"/>
      <c r="AD891" s="37"/>
      <c r="AE891" s="37"/>
      <c r="AR891" s="207" t="s">
        <v>166</v>
      </c>
      <c r="AT891" s="207" t="s">
        <v>199</v>
      </c>
      <c r="AU891" s="207" t="s">
        <v>90</v>
      </c>
      <c r="AY891" s="19" t="s">
        <v>197</v>
      </c>
      <c r="BE891" s="208">
        <f>IF(N891="základní",J891,0)</f>
        <v>0</v>
      </c>
      <c r="BF891" s="208">
        <f>IF(N891="snížená",J891,0)</f>
        <v>0</v>
      </c>
      <c r="BG891" s="208">
        <f>IF(N891="zákl. přenesená",J891,0)</f>
        <v>0</v>
      </c>
      <c r="BH891" s="208">
        <f>IF(N891="sníž. přenesená",J891,0)</f>
        <v>0</v>
      </c>
      <c r="BI891" s="208">
        <f>IF(N891="nulová",J891,0)</f>
        <v>0</v>
      </c>
      <c r="BJ891" s="19" t="s">
        <v>40</v>
      </c>
      <c r="BK891" s="208">
        <f>ROUND(I891*H891,2)</f>
        <v>0</v>
      </c>
      <c r="BL891" s="19" t="s">
        <v>166</v>
      </c>
      <c r="BM891" s="207" t="s">
        <v>987</v>
      </c>
    </row>
    <row r="892" spans="1:65" s="2" customFormat="1" ht="38.4">
      <c r="A892" s="37"/>
      <c r="B892" s="38"/>
      <c r="C892" s="39"/>
      <c r="D892" s="209" t="s">
        <v>204</v>
      </c>
      <c r="E892" s="39"/>
      <c r="F892" s="210" t="s">
        <v>988</v>
      </c>
      <c r="G892" s="39"/>
      <c r="H892" s="39"/>
      <c r="I892" s="119"/>
      <c r="J892" s="39"/>
      <c r="K892" s="39"/>
      <c r="L892" s="42"/>
      <c r="M892" s="211"/>
      <c r="N892" s="212"/>
      <c r="O892" s="67"/>
      <c r="P892" s="67"/>
      <c r="Q892" s="67"/>
      <c r="R892" s="67"/>
      <c r="S892" s="67"/>
      <c r="T892" s="68"/>
      <c r="U892" s="37"/>
      <c r="V892" s="37"/>
      <c r="W892" s="37"/>
      <c r="X892" s="37"/>
      <c r="Y892" s="37"/>
      <c r="Z892" s="37"/>
      <c r="AA892" s="37"/>
      <c r="AB892" s="37"/>
      <c r="AC892" s="37"/>
      <c r="AD892" s="37"/>
      <c r="AE892" s="37"/>
      <c r="AT892" s="19" t="s">
        <v>204</v>
      </c>
      <c r="AU892" s="19" t="s">
        <v>90</v>
      </c>
    </row>
    <row r="893" spans="1:65" s="14" customFormat="1" ht="10.199999999999999">
      <c r="B893" s="223"/>
      <c r="C893" s="224"/>
      <c r="D893" s="209" t="s">
        <v>206</v>
      </c>
      <c r="E893" s="225" t="s">
        <v>32</v>
      </c>
      <c r="F893" s="226" t="s">
        <v>952</v>
      </c>
      <c r="G893" s="224"/>
      <c r="H893" s="227">
        <v>380.52</v>
      </c>
      <c r="I893" s="228"/>
      <c r="J893" s="224"/>
      <c r="K893" s="224"/>
      <c r="L893" s="229"/>
      <c r="M893" s="230"/>
      <c r="N893" s="231"/>
      <c r="O893" s="231"/>
      <c r="P893" s="231"/>
      <c r="Q893" s="231"/>
      <c r="R893" s="231"/>
      <c r="S893" s="231"/>
      <c r="T893" s="232"/>
      <c r="AT893" s="233" t="s">
        <v>206</v>
      </c>
      <c r="AU893" s="233" t="s">
        <v>90</v>
      </c>
      <c r="AV893" s="14" t="s">
        <v>90</v>
      </c>
      <c r="AW893" s="14" t="s">
        <v>38</v>
      </c>
      <c r="AX893" s="14" t="s">
        <v>81</v>
      </c>
      <c r="AY893" s="233" t="s">
        <v>197</v>
      </c>
    </row>
    <row r="894" spans="1:65" s="14" customFormat="1" ht="10.199999999999999">
      <c r="B894" s="223"/>
      <c r="C894" s="224"/>
      <c r="D894" s="209" t="s">
        <v>206</v>
      </c>
      <c r="E894" s="225" t="s">
        <v>32</v>
      </c>
      <c r="F894" s="226" t="s">
        <v>962</v>
      </c>
      <c r="G894" s="224"/>
      <c r="H894" s="227">
        <v>453.98500000000001</v>
      </c>
      <c r="I894" s="228"/>
      <c r="J894" s="224"/>
      <c r="K894" s="224"/>
      <c r="L894" s="229"/>
      <c r="M894" s="230"/>
      <c r="N894" s="231"/>
      <c r="O894" s="231"/>
      <c r="P894" s="231"/>
      <c r="Q894" s="231"/>
      <c r="R894" s="231"/>
      <c r="S894" s="231"/>
      <c r="T894" s="232"/>
      <c r="AT894" s="233" t="s">
        <v>206</v>
      </c>
      <c r="AU894" s="233" t="s">
        <v>90</v>
      </c>
      <c r="AV894" s="14" t="s">
        <v>90</v>
      </c>
      <c r="AW894" s="14" t="s">
        <v>38</v>
      </c>
      <c r="AX894" s="14" t="s">
        <v>81</v>
      </c>
      <c r="AY894" s="233" t="s">
        <v>197</v>
      </c>
    </row>
    <row r="895" spans="1:65" s="14" customFormat="1" ht="10.199999999999999">
      <c r="B895" s="223"/>
      <c r="C895" s="224"/>
      <c r="D895" s="209" t="s">
        <v>206</v>
      </c>
      <c r="E895" s="225" t="s">
        <v>32</v>
      </c>
      <c r="F895" s="226" t="s">
        <v>963</v>
      </c>
      <c r="G895" s="224"/>
      <c r="H895" s="227">
        <v>20.742000000000001</v>
      </c>
      <c r="I895" s="228"/>
      <c r="J895" s="224"/>
      <c r="K895" s="224"/>
      <c r="L895" s="229"/>
      <c r="M895" s="230"/>
      <c r="N895" s="231"/>
      <c r="O895" s="231"/>
      <c r="P895" s="231"/>
      <c r="Q895" s="231"/>
      <c r="R895" s="231"/>
      <c r="S895" s="231"/>
      <c r="T895" s="232"/>
      <c r="AT895" s="233" t="s">
        <v>206</v>
      </c>
      <c r="AU895" s="233" t="s">
        <v>90</v>
      </c>
      <c r="AV895" s="14" t="s">
        <v>90</v>
      </c>
      <c r="AW895" s="14" t="s">
        <v>38</v>
      </c>
      <c r="AX895" s="14" t="s">
        <v>81</v>
      </c>
      <c r="AY895" s="233" t="s">
        <v>197</v>
      </c>
    </row>
    <row r="896" spans="1:65" s="14" customFormat="1" ht="10.199999999999999">
      <c r="B896" s="223"/>
      <c r="C896" s="224"/>
      <c r="D896" s="209" t="s">
        <v>206</v>
      </c>
      <c r="E896" s="225" t="s">
        <v>32</v>
      </c>
      <c r="F896" s="226" t="s">
        <v>964</v>
      </c>
      <c r="G896" s="224"/>
      <c r="H896" s="227">
        <v>33.74</v>
      </c>
      <c r="I896" s="228"/>
      <c r="J896" s="224"/>
      <c r="K896" s="224"/>
      <c r="L896" s="229"/>
      <c r="M896" s="230"/>
      <c r="N896" s="231"/>
      <c r="O896" s="231"/>
      <c r="P896" s="231"/>
      <c r="Q896" s="231"/>
      <c r="R896" s="231"/>
      <c r="S896" s="231"/>
      <c r="T896" s="232"/>
      <c r="AT896" s="233" t="s">
        <v>206</v>
      </c>
      <c r="AU896" s="233" t="s">
        <v>90</v>
      </c>
      <c r="AV896" s="14" t="s">
        <v>90</v>
      </c>
      <c r="AW896" s="14" t="s">
        <v>38</v>
      </c>
      <c r="AX896" s="14" t="s">
        <v>81</v>
      </c>
      <c r="AY896" s="233" t="s">
        <v>197</v>
      </c>
    </row>
    <row r="897" spans="1:65" s="14" customFormat="1" ht="10.199999999999999">
      <c r="B897" s="223"/>
      <c r="C897" s="224"/>
      <c r="D897" s="209" t="s">
        <v>206</v>
      </c>
      <c r="E897" s="225" t="s">
        <v>32</v>
      </c>
      <c r="F897" s="226" t="s">
        <v>965</v>
      </c>
      <c r="G897" s="224"/>
      <c r="H897" s="227">
        <v>1.821</v>
      </c>
      <c r="I897" s="228"/>
      <c r="J897" s="224"/>
      <c r="K897" s="224"/>
      <c r="L897" s="229"/>
      <c r="M897" s="230"/>
      <c r="N897" s="231"/>
      <c r="O897" s="231"/>
      <c r="P897" s="231"/>
      <c r="Q897" s="231"/>
      <c r="R897" s="231"/>
      <c r="S897" s="231"/>
      <c r="T897" s="232"/>
      <c r="AT897" s="233" t="s">
        <v>206</v>
      </c>
      <c r="AU897" s="233" t="s">
        <v>90</v>
      </c>
      <c r="AV897" s="14" t="s">
        <v>90</v>
      </c>
      <c r="AW897" s="14" t="s">
        <v>38</v>
      </c>
      <c r="AX897" s="14" t="s">
        <v>81</v>
      </c>
      <c r="AY897" s="233" t="s">
        <v>197</v>
      </c>
    </row>
    <row r="898" spans="1:65" s="14" customFormat="1" ht="10.199999999999999">
      <c r="B898" s="223"/>
      <c r="C898" s="224"/>
      <c r="D898" s="209" t="s">
        <v>206</v>
      </c>
      <c r="E898" s="225" t="s">
        <v>32</v>
      </c>
      <c r="F898" s="226" t="s">
        <v>966</v>
      </c>
      <c r="G898" s="224"/>
      <c r="H898" s="227">
        <v>12.645</v>
      </c>
      <c r="I898" s="228"/>
      <c r="J898" s="224"/>
      <c r="K898" s="224"/>
      <c r="L898" s="229"/>
      <c r="M898" s="230"/>
      <c r="N898" s="231"/>
      <c r="O898" s="231"/>
      <c r="P898" s="231"/>
      <c r="Q898" s="231"/>
      <c r="R898" s="231"/>
      <c r="S898" s="231"/>
      <c r="T898" s="232"/>
      <c r="AT898" s="233" t="s">
        <v>206</v>
      </c>
      <c r="AU898" s="233" t="s">
        <v>90</v>
      </c>
      <c r="AV898" s="14" t="s">
        <v>90</v>
      </c>
      <c r="AW898" s="14" t="s">
        <v>38</v>
      </c>
      <c r="AX898" s="14" t="s">
        <v>81</v>
      </c>
      <c r="AY898" s="233" t="s">
        <v>197</v>
      </c>
    </row>
    <row r="899" spans="1:65" s="14" customFormat="1" ht="10.199999999999999">
      <c r="B899" s="223"/>
      <c r="C899" s="224"/>
      <c r="D899" s="209" t="s">
        <v>206</v>
      </c>
      <c r="E899" s="225" t="s">
        <v>32</v>
      </c>
      <c r="F899" s="226" t="s">
        <v>967</v>
      </c>
      <c r="G899" s="224"/>
      <c r="H899" s="227">
        <v>2.641</v>
      </c>
      <c r="I899" s="228"/>
      <c r="J899" s="224"/>
      <c r="K899" s="224"/>
      <c r="L899" s="229"/>
      <c r="M899" s="230"/>
      <c r="N899" s="231"/>
      <c r="O899" s="231"/>
      <c r="P899" s="231"/>
      <c r="Q899" s="231"/>
      <c r="R899" s="231"/>
      <c r="S899" s="231"/>
      <c r="T899" s="232"/>
      <c r="AT899" s="233" t="s">
        <v>206</v>
      </c>
      <c r="AU899" s="233" t="s">
        <v>90</v>
      </c>
      <c r="AV899" s="14" t="s">
        <v>90</v>
      </c>
      <c r="AW899" s="14" t="s">
        <v>38</v>
      </c>
      <c r="AX899" s="14" t="s">
        <v>81</v>
      </c>
      <c r="AY899" s="233" t="s">
        <v>197</v>
      </c>
    </row>
    <row r="900" spans="1:65" s="15" customFormat="1" ht="10.199999999999999">
      <c r="B900" s="234"/>
      <c r="C900" s="235"/>
      <c r="D900" s="209" t="s">
        <v>206</v>
      </c>
      <c r="E900" s="236" t="s">
        <v>32</v>
      </c>
      <c r="F900" s="237" t="s">
        <v>209</v>
      </c>
      <c r="G900" s="235"/>
      <c r="H900" s="238">
        <v>906.09400000000005</v>
      </c>
      <c r="I900" s="239"/>
      <c r="J900" s="235"/>
      <c r="K900" s="235"/>
      <c r="L900" s="240"/>
      <c r="M900" s="241"/>
      <c r="N900" s="242"/>
      <c r="O900" s="242"/>
      <c r="P900" s="242"/>
      <c r="Q900" s="242"/>
      <c r="R900" s="242"/>
      <c r="S900" s="242"/>
      <c r="T900" s="243"/>
      <c r="AT900" s="244" t="s">
        <v>206</v>
      </c>
      <c r="AU900" s="244" t="s">
        <v>90</v>
      </c>
      <c r="AV900" s="15" t="s">
        <v>166</v>
      </c>
      <c r="AW900" s="15" t="s">
        <v>38</v>
      </c>
      <c r="AX900" s="15" t="s">
        <v>40</v>
      </c>
      <c r="AY900" s="244" t="s">
        <v>197</v>
      </c>
    </row>
    <row r="901" spans="1:65" s="2" customFormat="1" ht="16.5" customHeight="1">
      <c r="A901" s="37"/>
      <c r="B901" s="38"/>
      <c r="C901" s="196" t="s">
        <v>989</v>
      </c>
      <c r="D901" s="196" t="s">
        <v>199</v>
      </c>
      <c r="E901" s="197" t="s">
        <v>990</v>
      </c>
      <c r="F901" s="198" t="s">
        <v>991</v>
      </c>
      <c r="G901" s="199" t="s">
        <v>339</v>
      </c>
      <c r="H901" s="200">
        <v>327.15899999999999</v>
      </c>
      <c r="I901" s="201"/>
      <c r="J901" s="202">
        <f>ROUND(I901*H901,2)</f>
        <v>0</v>
      </c>
      <c r="K901" s="198" t="s">
        <v>202</v>
      </c>
      <c r="L901" s="42"/>
      <c r="M901" s="203" t="s">
        <v>32</v>
      </c>
      <c r="N901" s="204" t="s">
        <v>52</v>
      </c>
      <c r="O901" s="67"/>
      <c r="P901" s="205">
        <f>O901*H901</f>
        <v>0</v>
      </c>
      <c r="Q901" s="205">
        <v>0</v>
      </c>
      <c r="R901" s="205">
        <f>Q901*H901</f>
        <v>0</v>
      </c>
      <c r="S901" s="205">
        <v>0</v>
      </c>
      <c r="T901" s="206">
        <f>S901*H901</f>
        <v>0</v>
      </c>
      <c r="U901" s="37"/>
      <c r="V901" s="37"/>
      <c r="W901" s="37"/>
      <c r="X901" s="37"/>
      <c r="Y901" s="37"/>
      <c r="Z901" s="37"/>
      <c r="AA901" s="37"/>
      <c r="AB901" s="37"/>
      <c r="AC901" s="37"/>
      <c r="AD901" s="37"/>
      <c r="AE901" s="37"/>
      <c r="AR901" s="207" t="s">
        <v>166</v>
      </c>
      <c r="AT901" s="207" t="s">
        <v>199</v>
      </c>
      <c r="AU901" s="207" t="s">
        <v>90</v>
      </c>
      <c r="AY901" s="19" t="s">
        <v>197</v>
      </c>
      <c r="BE901" s="208">
        <f>IF(N901="základní",J901,0)</f>
        <v>0</v>
      </c>
      <c r="BF901" s="208">
        <f>IF(N901="snížená",J901,0)</f>
        <v>0</v>
      </c>
      <c r="BG901" s="208">
        <f>IF(N901="zákl. přenesená",J901,0)</f>
        <v>0</v>
      </c>
      <c r="BH901" s="208">
        <f>IF(N901="sníž. přenesená",J901,0)</f>
        <v>0</v>
      </c>
      <c r="BI901" s="208">
        <f>IF(N901="nulová",J901,0)</f>
        <v>0</v>
      </c>
      <c r="BJ901" s="19" t="s">
        <v>40</v>
      </c>
      <c r="BK901" s="208">
        <f>ROUND(I901*H901,2)</f>
        <v>0</v>
      </c>
      <c r="BL901" s="19" t="s">
        <v>166</v>
      </c>
      <c r="BM901" s="207" t="s">
        <v>992</v>
      </c>
    </row>
    <row r="902" spans="1:65" s="2" customFormat="1" ht="38.4">
      <c r="A902" s="37"/>
      <c r="B902" s="38"/>
      <c r="C902" s="39"/>
      <c r="D902" s="209" t="s">
        <v>204</v>
      </c>
      <c r="E902" s="39"/>
      <c r="F902" s="210" t="s">
        <v>988</v>
      </c>
      <c r="G902" s="39"/>
      <c r="H902" s="39"/>
      <c r="I902" s="119"/>
      <c r="J902" s="39"/>
      <c r="K902" s="39"/>
      <c r="L902" s="42"/>
      <c r="M902" s="211"/>
      <c r="N902" s="212"/>
      <c r="O902" s="67"/>
      <c r="P902" s="67"/>
      <c r="Q902" s="67"/>
      <c r="R902" s="67"/>
      <c r="S902" s="67"/>
      <c r="T902" s="68"/>
      <c r="U902" s="37"/>
      <c r="V902" s="37"/>
      <c r="W902" s="37"/>
      <c r="X902" s="37"/>
      <c r="Y902" s="37"/>
      <c r="Z902" s="37"/>
      <c r="AA902" s="37"/>
      <c r="AB902" s="37"/>
      <c r="AC902" s="37"/>
      <c r="AD902" s="37"/>
      <c r="AE902" s="37"/>
      <c r="AT902" s="19" t="s">
        <v>204</v>
      </c>
      <c r="AU902" s="19" t="s">
        <v>90</v>
      </c>
    </row>
    <row r="903" spans="1:65" s="14" customFormat="1" ht="10.199999999999999">
      <c r="B903" s="223"/>
      <c r="C903" s="224"/>
      <c r="D903" s="209" t="s">
        <v>206</v>
      </c>
      <c r="E903" s="225" t="s">
        <v>32</v>
      </c>
      <c r="F903" s="226" t="s">
        <v>977</v>
      </c>
      <c r="G903" s="224"/>
      <c r="H903" s="227">
        <v>0.36</v>
      </c>
      <c r="I903" s="228"/>
      <c r="J903" s="224"/>
      <c r="K903" s="224"/>
      <c r="L903" s="229"/>
      <c r="M903" s="230"/>
      <c r="N903" s="231"/>
      <c r="O903" s="231"/>
      <c r="P903" s="231"/>
      <c r="Q903" s="231"/>
      <c r="R903" s="231"/>
      <c r="S903" s="231"/>
      <c r="T903" s="232"/>
      <c r="AT903" s="233" t="s">
        <v>206</v>
      </c>
      <c r="AU903" s="233" t="s">
        <v>90</v>
      </c>
      <c r="AV903" s="14" t="s">
        <v>90</v>
      </c>
      <c r="AW903" s="14" t="s">
        <v>38</v>
      </c>
      <c r="AX903" s="14" t="s">
        <v>81</v>
      </c>
      <c r="AY903" s="233" t="s">
        <v>197</v>
      </c>
    </row>
    <row r="904" spans="1:65" s="14" customFormat="1" ht="10.199999999999999">
      <c r="B904" s="223"/>
      <c r="C904" s="224"/>
      <c r="D904" s="209" t="s">
        <v>206</v>
      </c>
      <c r="E904" s="225" t="s">
        <v>32</v>
      </c>
      <c r="F904" s="226" t="s">
        <v>978</v>
      </c>
      <c r="G904" s="224"/>
      <c r="H904" s="227">
        <v>326.79899999999998</v>
      </c>
      <c r="I904" s="228"/>
      <c r="J904" s="224"/>
      <c r="K904" s="224"/>
      <c r="L904" s="229"/>
      <c r="M904" s="230"/>
      <c r="N904" s="231"/>
      <c r="O904" s="231"/>
      <c r="P904" s="231"/>
      <c r="Q904" s="231"/>
      <c r="R904" s="231"/>
      <c r="S904" s="231"/>
      <c r="T904" s="232"/>
      <c r="AT904" s="233" t="s">
        <v>206</v>
      </c>
      <c r="AU904" s="233" t="s">
        <v>90</v>
      </c>
      <c r="AV904" s="14" t="s">
        <v>90</v>
      </c>
      <c r="AW904" s="14" t="s">
        <v>38</v>
      </c>
      <c r="AX904" s="14" t="s">
        <v>81</v>
      </c>
      <c r="AY904" s="233" t="s">
        <v>197</v>
      </c>
    </row>
    <row r="905" spans="1:65" s="15" customFormat="1" ht="10.199999999999999">
      <c r="B905" s="234"/>
      <c r="C905" s="235"/>
      <c r="D905" s="209" t="s">
        <v>206</v>
      </c>
      <c r="E905" s="236" t="s">
        <v>32</v>
      </c>
      <c r="F905" s="237" t="s">
        <v>209</v>
      </c>
      <c r="G905" s="235"/>
      <c r="H905" s="238">
        <v>327.15899999999999</v>
      </c>
      <c r="I905" s="239"/>
      <c r="J905" s="235"/>
      <c r="K905" s="235"/>
      <c r="L905" s="240"/>
      <c r="M905" s="241"/>
      <c r="N905" s="242"/>
      <c r="O905" s="242"/>
      <c r="P905" s="242"/>
      <c r="Q905" s="242"/>
      <c r="R905" s="242"/>
      <c r="S905" s="242"/>
      <c r="T905" s="243"/>
      <c r="AT905" s="244" t="s">
        <v>206</v>
      </c>
      <c r="AU905" s="244" t="s">
        <v>90</v>
      </c>
      <c r="AV905" s="15" t="s">
        <v>166</v>
      </c>
      <c r="AW905" s="15" t="s">
        <v>38</v>
      </c>
      <c r="AX905" s="15" t="s">
        <v>40</v>
      </c>
      <c r="AY905" s="244" t="s">
        <v>197</v>
      </c>
    </row>
    <row r="906" spans="1:65" s="2" customFormat="1" ht="21.75" customHeight="1">
      <c r="A906" s="37"/>
      <c r="B906" s="38"/>
      <c r="C906" s="196" t="s">
        <v>993</v>
      </c>
      <c r="D906" s="196" t="s">
        <v>199</v>
      </c>
      <c r="E906" s="197" t="s">
        <v>994</v>
      </c>
      <c r="F906" s="198" t="s">
        <v>995</v>
      </c>
      <c r="G906" s="199" t="s">
        <v>339</v>
      </c>
      <c r="H906" s="200">
        <v>487.37200000000001</v>
      </c>
      <c r="I906" s="201"/>
      <c r="J906" s="202">
        <f>ROUND(I906*H906,2)</f>
        <v>0</v>
      </c>
      <c r="K906" s="198" t="s">
        <v>202</v>
      </c>
      <c r="L906" s="42"/>
      <c r="M906" s="203" t="s">
        <v>32</v>
      </c>
      <c r="N906" s="204" t="s">
        <v>52</v>
      </c>
      <c r="O906" s="67"/>
      <c r="P906" s="205">
        <f>O906*H906</f>
        <v>0</v>
      </c>
      <c r="Q906" s="205">
        <v>0</v>
      </c>
      <c r="R906" s="205">
        <f>Q906*H906</f>
        <v>0</v>
      </c>
      <c r="S906" s="205">
        <v>0</v>
      </c>
      <c r="T906" s="206">
        <f>S906*H906</f>
        <v>0</v>
      </c>
      <c r="U906" s="37"/>
      <c r="V906" s="37"/>
      <c r="W906" s="37"/>
      <c r="X906" s="37"/>
      <c r="Y906" s="37"/>
      <c r="Z906" s="37"/>
      <c r="AA906" s="37"/>
      <c r="AB906" s="37"/>
      <c r="AC906" s="37"/>
      <c r="AD906" s="37"/>
      <c r="AE906" s="37"/>
      <c r="AR906" s="207" t="s">
        <v>166</v>
      </c>
      <c r="AT906" s="207" t="s">
        <v>199</v>
      </c>
      <c r="AU906" s="207" t="s">
        <v>90</v>
      </c>
      <c r="AY906" s="19" t="s">
        <v>197</v>
      </c>
      <c r="BE906" s="208">
        <f>IF(N906="základní",J906,0)</f>
        <v>0</v>
      </c>
      <c r="BF906" s="208">
        <f>IF(N906="snížená",J906,0)</f>
        <v>0</v>
      </c>
      <c r="BG906" s="208">
        <f>IF(N906="zákl. přenesená",J906,0)</f>
        <v>0</v>
      </c>
      <c r="BH906" s="208">
        <f>IF(N906="sníž. přenesená",J906,0)</f>
        <v>0</v>
      </c>
      <c r="BI906" s="208">
        <f>IF(N906="nulová",J906,0)</f>
        <v>0</v>
      </c>
      <c r="BJ906" s="19" t="s">
        <v>40</v>
      </c>
      <c r="BK906" s="208">
        <f>ROUND(I906*H906,2)</f>
        <v>0</v>
      </c>
      <c r="BL906" s="19" t="s">
        <v>166</v>
      </c>
      <c r="BM906" s="207" t="s">
        <v>996</v>
      </c>
    </row>
    <row r="907" spans="1:65" s="2" customFormat="1" ht="67.2">
      <c r="A907" s="37"/>
      <c r="B907" s="38"/>
      <c r="C907" s="39"/>
      <c r="D907" s="209" t="s">
        <v>204</v>
      </c>
      <c r="E907" s="39"/>
      <c r="F907" s="210" t="s">
        <v>997</v>
      </c>
      <c r="G907" s="39"/>
      <c r="H907" s="39"/>
      <c r="I907" s="119"/>
      <c r="J907" s="39"/>
      <c r="K907" s="39"/>
      <c r="L907" s="42"/>
      <c r="M907" s="211"/>
      <c r="N907" s="212"/>
      <c r="O907" s="67"/>
      <c r="P907" s="67"/>
      <c r="Q907" s="67"/>
      <c r="R907" s="67"/>
      <c r="S907" s="67"/>
      <c r="T907" s="68"/>
      <c r="U907" s="37"/>
      <c r="V907" s="37"/>
      <c r="W907" s="37"/>
      <c r="X907" s="37"/>
      <c r="Y907" s="37"/>
      <c r="Z907" s="37"/>
      <c r="AA907" s="37"/>
      <c r="AB907" s="37"/>
      <c r="AC907" s="37"/>
      <c r="AD907" s="37"/>
      <c r="AE907" s="37"/>
      <c r="AT907" s="19" t="s">
        <v>204</v>
      </c>
      <c r="AU907" s="19" t="s">
        <v>90</v>
      </c>
    </row>
    <row r="908" spans="1:65" s="14" customFormat="1" ht="10.199999999999999">
      <c r="B908" s="223"/>
      <c r="C908" s="224"/>
      <c r="D908" s="209" t="s">
        <v>206</v>
      </c>
      <c r="E908" s="225" t="s">
        <v>32</v>
      </c>
      <c r="F908" s="226" t="s">
        <v>962</v>
      </c>
      <c r="G908" s="224"/>
      <c r="H908" s="227">
        <v>453.98500000000001</v>
      </c>
      <c r="I908" s="228"/>
      <c r="J908" s="224"/>
      <c r="K908" s="224"/>
      <c r="L908" s="229"/>
      <c r="M908" s="230"/>
      <c r="N908" s="231"/>
      <c r="O908" s="231"/>
      <c r="P908" s="231"/>
      <c r="Q908" s="231"/>
      <c r="R908" s="231"/>
      <c r="S908" s="231"/>
      <c r="T908" s="232"/>
      <c r="AT908" s="233" t="s">
        <v>206</v>
      </c>
      <c r="AU908" s="233" t="s">
        <v>90</v>
      </c>
      <c r="AV908" s="14" t="s">
        <v>90</v>
      </c>
      <c r="AW908" s="14" t="s">
        <v>38</v>
      </c>
      <c r="AX908" s="14" t="s">
        <v>81</v>
      </c>
      <c r="AY908" s="233" t="s">
        <v>197</v>
      </c>
    </row>
    <row r="909" spans="1:65" s="14" customFormat="1" ht="10.199999999999999">
      <c r="B909" s="223"/>
      <c r="C909" s="224"/>
      <c r="D909" s="209" t="s">
        <v>206</v>
      </c>
      <c r="E909" s="225" t="s">
        <v>32</v>
      </c>
      <c r="F909" s="226" t="s">
        <v>963</v>
      </c>
      <c r="G909" s="224"/>
      <c r="H909" s="227">
        <v>20.742000000000001</v>
      </c>
      <c r="I909" s="228"/>
      <c r="J909" s="224"/>
      <c r="K909" s="224"/>
      <c r="L909" s="229"/>
      <c r="M909" s="230"/>
      <c r="N909" s="231"/>
      <c r="O909" s="231"/>
      <c r="P909" s="231"/>
      <c r="Q909" s="231"/>
      <c r="R909" s="231"/>
      <c r="S909" s="231"/>
      <c r="T909" s="232"/>
      <c r="AT909" s="233" t="s">
        <v>206</v>
      </c>
      <c r="AU909" s="233" t="s">
        <v>90</v>
      </c>
      <c r="AV909" s="14" t="s">
        <v>90</v>
      </c>
      <c r="AW909" s="14" t="s">
        <v>38</v>
      </c>
      <c r="AX909" s="14" t="s">
        <v>81</v>
      </c>
      <c r="AY909" s="233" t="s">
        <v>197</v>
      </c>
    </row>
    <row r="910" spans="1:65" s="14" customFormat="1" ht="10.199999999999999">
      <c r="B910" s="223"/>
      <c r="C910" s="224"/>
      <c r="D910" s="209" t="s">
        <v>206</v>
      </c>
      <c r="E910" s="225" t="s">
        <v>32</v>
      </c>
      <c r="F910" s="226" t="s">
        <v>966</v>
      </c>
      <c r="G910" s="224"/>
      <c r="H910" s="227">
        <v>12.645</v>
      </c>
      <c r="I910" s="228"/>
      <c r="J910" s="224"/>
      <c r="K910" s="224"/>
      <c r="L910" s="229"/>
      <c r="M910" s="230"/>
      <c r="N910" s="231"/>
      <c r="O910" s="231"/>
      <c r="P910" s="231"/>
      <c r="Q910" s="231"/>
      <c r="R910" s="231"/>
      <c r="S910" s="231"/>
      <c r="T910" s="232"/>
      <c r="AT910" s="233" t="s">
        <v>206</v>
      </c>
      <c r="AU910" s="233" t="s">
        <v>90</v>
      </c>
      <c r="AV910" s="14" t="s">
        <v>90</v>
      </c>
      <c r="AW910" s="14" t="s">
        <v>38</v>
      </c>
      <c r="AX910" s="14" t="s">
        <v>81</v>
      </c>
      <c r="AY910" s="233" t="s">
        <v>197</v>
      </c>
    </row>
    <row r="911" spans="1:65" s="15" customFormat="1" ht="10.199999999999999">
      <c r="B911" s="234"/>
      <c r="C911" s="235"/>
      <c r="D911" s="209" t="s">
        <v>206</v>
      </c>
      <c r="E911" s="236" t="s">
        <v>32</v>
      </c>
      <c r="F911" s="237" t="s">
        <v>209</v>
      </c>
      <c r="G911" s="235"/>
      <c r="H911" s="238">
        <v>487.37200000000001</v>
      </c>
      <c r="I911" s="239"/>
      <c r="J911" s="235"/>
      <c r="K911" s="235"/>
      <c r="L911" s="240"/>
      <c r="M911" s="241"/>
      <c r="N911" s="242"/>
      <c r="O911" s="242"/>
      <c r="P911" s="242"/>
      <c r="Q911" s="242"/>
      <c r="R911" s="242"/>
      <c r="S911" s="242"/>
      <c r="T911" s="243"/>
      <c r="AT911" s="244" t="s">
        <v>206</v>
      </c>
      <c r="AU911" s="244" t="s">
        <v>90</v>
      </c>
      <c r="AV911" s="15" t="s">
        <v>166</v>
      </c>
      <c r="AW911" s="15" t="s">
        <v>38</v>
      </c>
      <c r="AX911" s="15" t="s">
        <v>40</v>
      </c>
      <c r="AY911" s="244" t="s">
        <v>197</v>
      </c>
    </row>
    <row r="912" spans="1:65" s="2" customFormat="1" ht="21.75" customHeight="1">
      <c r="A912" s="37"/>
      <c r="B912" s="38"/>
      <c r="C912" s="196" t="s">
        <v>998</v>
      </c>
      <c r="D912" s="196" t="s">
        <v>199</v>
      </c>
      <c r="E912" s="197" t="s">
        <v>999</v>
      </c>
      <c r="F912" s="198" t="s">
        <v>1000</v>
      </c>
      <c r="G912" s="199" t="s">
        <v>339</v>
      </c>
      <c r="H912" s="200">
        <v>35.561</v>
      </c>
      <c r="I912" s="201"/>
      <c r="J912" s="202">
        <f>ROUND(I912*H912,2)</f>
        <v>0</v>
      </c>
      <c r="K912" s="198" t="s">
        <v>202</v>
      </c>
      <c r="L912" s="42"/>
      <c r="M912" s="203" t="s">
        <v>32</v>
      </c>
      <c r="N912" s="204" t="s">
        <v>52</v>
      </c>
      <c r="O912" s="67"/>
      <c r="P912" s="205">
        <f>O912*H912</f>
        <v>0</v>
      </c>
      <c r="Q912" s="205">
        <v>0</v>
      </c>
      <c r="R912" s="205">
        <f>Q912*H912</f>
        <v>0</v>
      </c>
      <c r="S912" s="205">
        <v>0</v>
      </c>
      <c r="T912" s="206">
        <f>S912*H912</f>
        <v>0</v>
      </c>
      <c r="U912" s="37"/>
      <c r="V912" s="37"/>
      <c r="W912" s="37"/>
      <c r="X912" s="37"/>
      <c r="Y912" s="37"/>
      <c r="Z912" s="37"/>
      <c r="AA912" s="37"/>
      <c r="AB912" s="37"/>
      <c r="AC912" s="37"/>
      <c r="AD912" s="37"/>
      <c r="AE912" s="37"/>
      <c r="AR912" s="207" t="s">
        <v>166</v>
      </c>
      <c r="AT912" s="207" t="s">
        <v>199</v>
      </c>
      <c r="AU912" s="207" t="s">
        <v>90</v>
      </c>
      <c r="AY912" s="19" t="s">
        <v>197</v>
      </c>
      <c r="BE912" s="208">
        <f>IF(N912="základní",J912,0)</f>
        <v>0</v>
      </c>
      <c r="BF912" s="208">
        <f>IF(N912="snížená",J912,0)</f>
        <v>0</v>
      </c>
      <c r="BG912" s="208">
        <f>IF(N912="zákl. přenesená",J912,0)</f>
        <v>0</v>
      </c>
      <c r="BH912" s="208">
        <f>IF(N912="sníž. přenesená",J912,0)</f>
        <v>0</v>
      </c>
      <c r="BI912" s="208">
        <f>IF(N912="nulová",J912,0)</f>
        <v>0</v>
      </c>
      <c r="BJ912" s="19" t="s">
        <v>40</v>
      </c>
      <c r="BK912" s="208">
        <f>ROUND(I912*H912,2)</f>
        <v>0</v>
      </c>
      <c r="BL912" s="19" t="s">
        <v>166</v>
      </c>
      <c r="BM912" s="207" t="s">
        <v>1001</v>
      </c>
    </row>
    <row r="913" spans="1:65" s="2" customFormat="1" ht="67.2">
      <c r="A913" s="37"/>
      <c r="B913" s="38"/>
      <c r="C913" s="39"/>
      <c r="D913" s="209" t="s">
        <v>204</v>
      </c>
      <c r="E913" s="39"/>
      <c r="F913" s="210" t="s">
        <v>997</v>
      </c>
      <c r="G913" s="39"/>
      <c r="H913" s="39"/>
      <c r="I913" s="119"/>
      <c r="J913" s="39"/>
      <c r="K913" s="39"/>
      <c r="L913" s="42"/>
      <c r="M913" s="211"/>
      <c r="N913" s="212"/>
      <c r="O913" s="67"/>
      <c r="P913" s="67"/>
      <c r="Q913" s="67"/>
      <c r="R913" s="67"/>
      <c r="S913" s="67"/>
      <c r="T913" s="68"/>
      <c r="U913" s="37"/>
      <c r="V913" s="37"/>
      <c r="W913" s="37"/>
      <c r="X913" s="37"/>
      <c r="Y913" s="37"/>
      <c r="Z913" s="37"/>
      <c r="AA913" s="37"/>
      <c r="AB913" s="37"/>
      <c r="AC913" s="37"/>
      <c r="AD913" s="37"/>
      <c r="AE913" s="37"/>
      <c r="AT913" s="19" t="s">
        <v>204</v>
      </c>
      <c r="AU913" s="19" t="s">
        <v>90</v>
      </c>
    </row>
    <row r="914" spans="1:65" s="14" customFormat="1" ht="10.199999999999999">
      <c r="B914" s="223"/>
      <c r="C914" s="224"/>
      <c r="D914" s="209" t="s">
        <v>206</v>
      </c>
      <c r="E914" s="225" t="s">
        <v>32</v>
      </c>
      <c r="F914" s="226" t="s">
        <v>964</v>
      </c>
      <c r="G914" s="224"/>
      <c r="H914" s="227">
        <v>33.74</v>
      </c>
      <c r="I914" s="228"/>
      <c r="J914" s="224"/>
      <c r="K914" s="224"/>
      <c r="L914" s="229"/>
      <c r="M914" s="230"/>
      <c r="N914" s="231"/>
      <c r="O914" s="231"/>
      <c r="P914" s="231"/>
      <c r="Q914" s="231"/>
      <c r="R914" s="231"/>
      <c r="S914" s="231"/>
      <c r="T914" s="232"/>
      <c r="AT914" s="233" t="s">
        <v>206</v>
      </c>
      <c r="AU914" s="233" t="s">
        <v>90</v>
      </c>
      <c r="AV914" s="14" t="s">
        <v>90</v>
      </c>
      <c r="AW914" s="14" t="s">
        <v>38</v>
      </c>
      <c r="AX914" s="14" t="s">
        <v>81</v>
      </c>
      <c r="AY914" s="233" t="s">
        <v>197</v>
      </c>
    </row>
    <row r="915" spans="1:65" s="14" customFormat="1" ht="10.199999999999999">
      <c r="B915" s="223"/>
      <c r="C915" s="224"/>
      <c r="D915" s="209" t="s">
        <v>206</v>
      </c>
      <c r="E915" s="225" t="s">
        <v>32</v>
      </c>
      <c r="F915" s="226" t="s">
        <v>965</v>
      </c>
      <c r="G915" s="224"/>
      <c r="H915" s="227">
        <v>1.821</v>
      </c>
      <c r="I915" s="228"/>
      <c r="J915" s="224"/>
      <c r="K915" s="224"/>
      <c r="L915" s="229"/>
      <c r="M915" s="230"/>
      <c r="N915" s="231"/>
      <c r="O915" s="231"/>
      <c r="P915" s="231"/>
      <c r="Q915" s="231"/>
      <c r="R915" s="231"/>
      <c r="S915" s="231"/>
      <c r="T915" s="232"/>
      <c r="AT915" s="233" t="s">
        <v>206</v>
      </c>
      <c r="AU915" s="233" t="s">
        <v>90</v>
      </c>
      <c r="AV915" s="14" t="s">
        <v>90</v>
      </c>
      <c r="AW915" s="14" t="s">
        <v>38</v>
      </c>
      <c r="AX915" s="14" t="s">
        <v>81</v>
      </c>
      <c r="AY915" s="233" t="s">
        <v>197</v>
      </c>
    </row>
    <row r="916" spans="1:65" s="15" customFormat="1" ht="10.199999999999999">
      <c r="B916" s="234"/>
      <c r="C916" s="235"/>
      <c r="D916" s="209" t="s">
        <v>206</v>
      </c>
      <c r="E916" s="236" t="s">
        <v>32</v>
      </c>
      <c r="F916" s="237" t="s">
        <v>209</v>
      </c>
      <c r="G916" s="235"/>
      <c r="H916" s="238">
        <v>35.561</v>
      </c>
      <c r="I916" s="239"/>
      <c r="J916" s="235"/>
      <c r="K916" s="235"/>
      <c r="L916" s="240"/>
      <c r="M916" s="241"/>
      <c r="N916" s="242"/>
      <c r="O916" s="242"/>
      <c r="P916" s="242"/>
      <c r="Q916" s="242"/>
      <c r="R916" s="242"/>
      <c r="S916" s="242"/>
      <c r="T916" s="243"/>
      <c r="AT916" s="244" t="s">
        <v>206</v>
      </c>
      <c r="AU916" s="244" t="s">
        <v>90</v>
      </c>
      <c r="AV916" s="15" t="s">
        <v>166</v>
      </c>
      <c r="AW916" s="15" t="s">
        <v>38</v>
      </c>
      <c r="AX916" s="15" t="s">
        <v>40</v>
      </c>
      <c r="AY916" s="244" t="s">
        <v>197</v>
      </c>
    </row>
    <row r="917" spans="1:65" s="2" customFormat="1" ht="21.75" customHeight="1">
      <c r="A917" s="37"/>
      <c r="B917" s="38"/>
      <c r="C917" s="196" t="s">
        <v>1002</v>
      </c>
      <c r="D917" s="196" t="s">
        <v>199</v>
      </c>
      <c r="E917" s="197" t="s">
        <v>1003</v>
      </c>
      <c r="F917" s="198" t="s">
        <v>361</v>
      </c>
      <c r="G917" s="199" t="s">
        <v>339</v>
      </c>
      <c r="H917" s="200">
        <v>383.161</v>
      </c>
      <c r="I917" s="201"/>
      <c r="J917" s="202">
        <f>ROUND(I917*H917,2)</f>
        <v>0</v>
      </c>
      <c r="K917" s="198" t="s">
        <v>202</v>
      </c>
      <c r="L917" s="42"/>
      <c r="M917" s="203" t="s">
        <v>32</v>
      </c>
      <c r="N917" s="204" t="s">
        <v>52</v>
      </c>
      <c r="O917" s="67"/>
      <c r="P917" s="205">
        <f>O917*H917</f>
        <v>0</v>
      </c>
      <c r="Q917" s="205">
        <v>0</v>
      </c>
      <c r="R917" s="205">
        <f>Q917*H917</f>
        <v>0</v>
      </c>
      <c r="S917" s="205">
        <v>0</v>
      </c>
      <c r="T917" s="206">
        <f>S917*H917</f>
        <v>0</v>
      </c>
      <c r="U917" s="37"/>
      <c r="V917" s="37"/>
      <c r="W917" s="37"/>
      <c r="X917" s="37"/>
      <c r="Y917" s="37"/>
      <c r="Z917" s="37"/>
      <c r="AA917" s="37"/>
      <c r="AB917" s="37"/>
      <c r="AC917" s="37"/>
      <c r="AD917" s="37"/>
      <c r="AE917" s="37"/>
      <c r="AR917" s="207" t="s">
        <v>166</v>
      </c>
      <c r="AT917" s="207" t="s">
        <v>199</v>
      </c>
      <c r="AU917" s="207" t="s">
        <v>90</v>
      </c>
      <c r="AY917" s="19" t="s">
        <v>197</v>
      </c>
      <c r="BE917" s="208">
        <f>IF(N917="základní",J917,0)</f>
        <v>0</v>
      </c>
      <c r="BF917" s="208">
        <f>IF(N917="snížená",J917,0)</f>
        <v>0</v>
      </c>
      <c r="BG917" s="208">
        <f>IF(N917="zákl. přenesená",J917,0)</f>
        <v>0</v>
      </c>
      <c r="BH917" s="208">
        <f>IF(N917="sníž. přenesená",J917,0)</f>
        <v>0</v>
      </c>
      <c r="BI917" s="208">
        <f>IF(N917="nulová",J917,0)</f>
        <v>0</v>
      </c>
      <c r="BJ917" s="19" t="s">
        <v>40</v>
      </c>
      <c r="BK917" s="208">
        <f>ROUND(I917*H917,2)</f>
        <v>0</v>
      </c>
      <c r="BL917" s="19" t="s">
        <v>166</v>
      </c>
      <c r="BM917" s="207" t="s">
        <v>1004</v>
      </c>
    </row>
    <row r="918" spans="1:65" s="2" customFormat="1" ht="67.2">
      <c r="A918" s="37"/>
      <c r="B918" s="38"/>
      <c r="C918" s="39"/>
      <c r="D918" s="209" t="s">
        <v>204</v>
      </c>
      <c r="E918" s="39"/>
      <c r="F918" s="210" t="s">
        <v>997</v>
      </c>
      <c r="G918" s="39"/>
      <c r="H918" s="39"/>
      <c r="I918" s="119"/>
      <c r="J918" s="39"/>
      <c r="K918" s="39"/>
      <c r="L918" s="42"/>
      <c r="M918" s="211"/>
      <c r="N918" s="212"/>
      <c r="O918" s="67"/>
      <c r="P918" s="67"/>
      <c r="Q918" s="67"/>
      <c r="R918" s="67"/>
      <c r="S918" s="67"/>
      <c r="T918" s="68"/>
      <c r="U918" s="37"/>
      <c r="V918" s="37"/>
      <c r="W918" s="37"/>
      <c r="X918" s="37"/>
      <c r="Y918" s="37"/>
      <c r="Z918" s="37"/>
      <c r="AA918" s="37"/>
      <c r="AB918" s="37"/>
      <c r="AC918" s="37"/>
      <c r="AD918" s="37"/>
      <c r="AE918" s="37"/>
      <c r="AT918" s="19" t="s">
        <v>204</v>
      </c>
      <c r="AU918" s="19" t="s">
        <v>90</v>
      </c>
    </row>
    <row r="919" spans="1:65" s="14" customFormat="1" ht="10.199999999999999">
      <c r="B919" s="223"/>
      <c r="C919" s="224"/>
      <c r="D919" s="209" t="s">
        <v>206</v>
      </c>
      <c r="E919" s="225" t="s">
        <v>32</v>
      </c>
      <c r="F919" s="226" t="s">
        <v>952</v>
      </c>
      <c r="G919" s="224"/>
      <c r="H919" s="227">
        <v>380.52</v>
      </c>
      <c r="I919" s="228"/>
      <c r="J919" s="224"/>
      <c r="K919" s="224"/>
      <c r="L919" s="229"/>
      <c r="M919" s="230"/>
      <c r="N919" s="231"/>
      <c r="O919" s="231"/>
      <c r="P919" s="231"/>
      <c r="Q919" s="231"/>
      <c r="R919" s="231"/>
      <c r="S919" s="231"/>
      <c r="T919" s="232"/>
      <c r="AT919" s="233" t="s">
        <v>206</v>
      </c>
      <c r="AU919" s="233" t="s">
        <v>90</v>
      </c>
      <c r="AV919" s="14" t="s">
        <v>90</v>
      </c>
      <c r="AW919" s="14" t="s">
        <v>38</v>
      </c>
      <c r="AX919" s="14" t="s">
        <v>81</v>
      </c>
      <c r="AY919" s="233" t="s">
        <v>197</v>
      </c>
    </row>
    <row r="920" spans="1:65" s="14" customFormat="1" ht="10.199999999999999">
      <c r="B920" s="223"/>
      <c r="C920" s="224"/>
      <c r="D920" s="209" t="s">
        <v>206</v>
      </c>
      <c r="E920" s="225" t="s">
        <v>32</v>
      </c>
      <c r="F920" s="226" t="s">
        <v>967</v>
      </c>
      <c r="G920" s="224"/>
      <c r="H920" s="227">
        <v>2.641</v>
      </c>
      <c r="I920" s="228"/>
      <c r="J920" s="224"/>
      <c r="K920" s="224"/>
      <c r="L920" s="229"/>
      <c r="M920" s="230"/>
      <c r="N920" s="231"/>
      <c r="O920" s="231"/>
      <c r="P920" s="231"/>
      <c r="Q920" s="231"/>
      <c r="R920" s="231"/>
      <c r="S920" s="231"/>
      <c r="T920" s="232"/>
      <c r="AT920" s="233" t="s">
        <v>206</v>
      </c>
      <c r="AU920" s="233" t="s">
        <v>90</v>
      </c>
      <c r="AV920" s="14" t="s">
        <v>90</v>
      </c>
      <c r="AW920" s="14" t="s">
        <v>38</v>
      </c>
      <c r="AX920" s="14" t="s">
        <v>81</v>
      </c>
      <c r="AY920" s="233" t="s">
        <v>197</v>
      </c>
    </row>
    <row r="921" spans="1:65" s="15" customFormat="1" ht="10.199999999999999">
      <c r="B921" s="234"/>
      <c r="C921" s="235"/>
      <c r="D921" s="209" t="s">
        <v>206</v>
      </c>
      <c r="E921" s="236" t="s">
        <v>32</v>
      </c>
      <c r="F921" s="237" t="s">
        <v>209</v>
      </c>
      <c r="G921" s="235"/>
      <c r="H921" s="238">
        <v>383.161</v>
      </c>
      <c r="I921" s="239"/>
      <c r="J921" s="235"/>
      <c r="K921" s="235"/>
      <c r="L921" s="240"/>
      <c r="M921" s="241"/>
      <c r="N921" s="242"/>
      <c r="O921" s="242"/>
      <c r="P921" s="242"/>
      <c r="Q921" s="242"/>
      <c r="R921" s="242"/>
      <c r="S921" s="242"/>
      <c r="T921" s="243"/>
      <c r="AT921" s="244" t="s">
        <v>206</v>
      </c>
      <c r="AU921" s="244" t="s">
        <v>90</v>
      </c>
      <c r="AV921" s="15" t="s">
        <v>166</v>
      </c>
      <c r="AW921" s="15" t="s">
        <v>38</v>
      </c>
      <c r="AX921" s="15" t="s">
        <v>40</v>
      </c>
      <c r="AY921" s="244" t="s">
        <v>197</v>
      </c>
    </row>
    <row r="922" spans="1:65" s="12" customFormat="1" ht="22.8" customHeight="1">
      <c r="B922" s="180"/>
      <c r="C922" s="181"/>
      <c r="D922" s="182" t="s">
        <v>80</v>
      </c>
      <c r="E922" s="194" t="s">
        <v>1005</v>
      </c>
      <c r="F922" s="194" t="s">
        <v>1006</v>
      </c>
      <c r="G922" s="181"/>
      <c r="H922" s="181"/>
      <c r="I922" s="184"/>
      <c r="J922" s="195">
        <f>BK922</f>
        <v>0</v>
      </c>
      <c r="K922" s="181"/>
      <c r="L922" s="186"/>
      <c r="M922" s="187"/>
      <c r="N922" s="188"/>
      <c r="O922" s="188"/>
      <c r="P922" s="189">
        <f>SUM(P923:P924)</f>
        <v>0</v>
      </c>
      <c r="Q922" s="188"/>
      <c r="R922" s="189">
        <f>SUM(R923:R924)</f>
        <v>0</v>
      </c>
      <c r="S922" s="188"/>
      <c r="T922" s="190">
        <f>SUM(T923:T924)</f>
        <v>0</v>
      </c>
      <c r="AR922" s="191" t="s">
        <v>40</v>
      </c>
      <c r="AT922" s="192" t="s">
        <v>80</v>
      </c>
      <c r="AU922" s="192" t="s">
        <v>40</v>
      </c>
      <c r="AY922" s="191" t="s">
        <v>197</v>
      </c>
      <c r="BK922" s="193">
        <f>SUM(BK923:BK924)</f>
        <v>0</v>
      </c>
    </row>
    <row r="923" spans="1:65" s="2" customFormat="1" ht="21.75" customHeight="1">
      <c r="A923" s="37"/>
      <c r="B923" s="38"/>
      <c r="C923" s="196" t="s">
        <v>1007</v>
      </c>
      <c r="D923" s="196" t="s">
        <v>199</v>
      </c>
      <c r="E923" s="197" t="s">
        <v>1008</v>
      </c>
      <c r="F923" s="198" t="s">
        <v>1009</v>
      </c>
      <c r="G923" s="199" t="s">
        <v>339</v>
      </c>
      <c r="H923" s="200">
        <v>256.14299999999997</v>
      </c>
      <c r="I923" s="201"/>
      <c r="J923" s="202">
        <f>ROUND(I923*H923,2)</f>
        <v>0</v>
      </c>
      <c r="K923" s="198" t="s">
        <v>202</v>
      </c>
      <c r="L923" s="42"/>
      <c r="M923" s="203" t="s">
        <v>32</v>
      </c>
      <c r="N923" s="204" t="s">
        <v>52</v>
      </c>
      <c r="O923" s="67"/>
      <c r="P923" s="205">
        <f>O923*H923</f>
        <v>0</v>
      </c>
      <c r="Q923" s="205">
        <v>0</v>
      </c>
      <c r="R923" s="205">
        <f>Q923*H923</f>
        <v>0</v>
      </c>
      <c r="S923" s="205">
        <v>0</v>
      </c>
      <c r="T923" s="206">
        <f>S923*H923</f>
        <v>0</v>
      </c>
      <c r="U923" s="37"/>
      <c r="V923" s="37"/>
      <c r="W923" s="37"/>
      <c r="X923" s="37"/>
      <c r="Y923" s="37"/>
      <c r="Z923" s="37"/>
      <c r="AA923" s="37"/>
      <c r="AB923" s="37"/>
      <c r="AC923" s="37"/>
      <c r="AD923" s="37"/>
      <c r="AE923" s="37"/>
      <c r="AR923" s="207" t="s">
        <v>166</v>
      </c>
      <c r="AT923" s="207" t="s">
        <v>199</v>
      </c>
      <c r="AU923" s="207" t="s">
        <v>90</v>
      </c>
      <c r="AY923" s="19" t="s">
        <v>197</v>
      </c>
      <c r="BE923" s="208">
        <f>IF(N923="základní",J923,0)</f>
        <v>0</v>
      </c>
      <c r="BF923" s="208">
        <f>IF(N923="snížená",J923,0)</f>
        <v>0</v>
      </c>
      <c r="BG923" s="208">
        <f>IF(N923="zákl. přenesená",J923,0)</f>
        <v>0</v>
      </c>
      <c r="BH923" s="208">
        <f>IF(N923="sníž. přenesená",J923,0)</f>
        <v>0</v>
      </c>
      <c r="BI923" s="208">
        <f>IF(N923="nulová",J923,0)</f>
        <v>0</v>
      </c>
      <c r="BJ923" s="19" t="s">
        <v>40</v>
      </c>
      <c r="BK923" s="208">
        <f>ROUND(I923*H923,2)</f>
        <v>0</v>
      </c>
      <c r="BL923" s="19" t="s">
        <v>166</v>
      </c>
      <c r="BM923" s="207" t="s">
        <v>1010</v>
      </c>
    </row>
    <row r="924" spans="1:65" s="2" customFormat="1" ht="28.8">
      <c r="A924" s="37"/>
      <c r="B924" s="38"/>
      <c r="C924" s="39"/>
      <c r="D924" s="209" t="s">
        <v>204</v>
      </c>
      <c r="E924" s="39"/>
      <c r="F924" s="210" t="s">
        <v>1011</v>
      </c>
      <c r="G924" s="39"/>
      <c r="H924" s="39"/>
      <c r="I924" s="119"/>
      <c r="J924" s="39"/>
      <c r="K924" s="39"/>
      <c r="L924" s="42"/>
      <c r="M924" s="211"/>
      <c r="N924" s="212"/>
      <c r="O924" s="67"/>
      <c r="P924" s="67"/>
      <c r="Q924" s="67"/>
      <c r="R924" s="67"/>
      <c r="S924" s="67"/>
      <c r="T924" s="68"/>
      <c r="U924" s="37"/>
      <c r="V924" s="37"/>
      <c r="W924" s="37"/>
      <c r="X924" s="37"/>
      <c r="Y924" s="37"/>
      <c r="Z924" s="37"/>
      <c r="AA924" s="37"/>
      <c r="AB924" s="37"/>
      <c r="AC924" s="37"/>
      <c r="AD924" s="37"/>
      <c r="AE924" s="37"/>
      <c r="AT924" s="19" t="s">
        <v>204</v>
      </c>
      <c r="AU924" s="19" t="s">
        <v>90</v>
      </c>
    </row>
    <row r="925" spans="1:65" s="12" customFormat="1" ht="25.95" customHeight="1">
      <c r="B925" s="180"/>
      <c r="C925" s="181"/>
      <c r="D925" s="182" t="s">
        <v>80</v>
      </c>
      <c r="E925" s="183" t="s">
        <v>1012</v>
      </c>
      <c r="F925" s="183" t="s">
        <v>1013</v>
      </c>
      <c r="G925" s="181"/>
      <c r="H925" s="181"/>
      <c r="I925" s="184"/>
      <c r="J925" s="185">
        <f>BK925</f>
        <v>0</v>
      </c>
      <c r="K925" s="181"/>
      <c r="L925" s="186"/>
      <c r="M925" s="187"/>
      <c r="N925" s="188"/>
      <c r="O925" s="188"/>
      <c r="P925" s="189">
        <f>SUM(P926:P930)</f>
        <v>0</v>
      </c>
      <c r="Q925" s="188"/>
      <c r="R925" s="189">
        <f>SUM(R926:R930)</f>
        <v>0</v>
      </c>
      <c r="S925" s="188"/>
      <c r="T925" s="190">
        <f>SUM(T926:T930)</f>
        <v>0</v>
      </c>
      <c r="AR925" s="191" t="s">
        <v>166</v>
      </c>
      <c r="AT925" s="192" t="s">
        <v>80</v>
      </c>
      <c r="AU925" s="192" t="s">
        <v>81</v>
      </c>
      <c r="AY925" s="191" t="s">
        <v>197</v>
      </c>
      <c r="BK925" s="193">
        <f>SUM(BK926:BK930)</f>
        <v>0</v>
      </c>
    </row>
    <row r="926" spans="1:65" s="2" customFormat="1" ht="16.5" customHeight="1">
      <c r="A926" s="37"/>
      <c r="B926" s="38"/>
      <c r="C926" s="196" t="s">
        <v>1014</v>
      </c>
      <c r="D926" s="196" t="s">
        <v>199</v>
      </c>
      <c r="E926" s="197" t="s">
        <v>1015</v>
      </c>
      <c r="F926" s="198" t="s">
        <v>1016</v>
      </c>
      <c r="G926" s="199" t="s">
        <v>1017</v>
      </c>
      <c r="H926" s="200">
        <v>40</v>
      </c>
      <c r="I926" s="201"/>
      <c r="J926" s="202">
        <f>ROUND(I926*H926,2)</f>
        <v>0</v>
      </c>
      <c r="K926" s="198" t="s">
        <v>202</v>
      </c>
      <c r="L926" s="42"/>
      <c r="M926" s="203" t="s">
        <v>32</v>
      </c>
      <c r="N926" s="204" t="s">
        <v>52</v>
      </c>
      <c r="O926" s="67"/>
      <c r="P926" s="205">
        <f>O926*H926</f>
        <v>0</v>
      </c>
      <c r="Q926" s="205">
        <v>0</v>
      </c>
      <c r="R926" s="205">
        <f>Q926*H926</f>
        <v>0</v>
      </c>
      <c r="S926" s="205">
        <v>0</v>
      </c>
      <c r="T926" s="206">
        <f>S926*H926</f>
        <v>0</v>
      </c>
      <c r="U926" s="37"/>
      <c r="V926" s="37"/>
      <c r="W926" s="37"/>
      <c r="X926" s="37"/>
      <c r="Y926" s="37"/>
      <c r="Z926" s="37"/>
      <c r="AA926" s="37"/>
      <c r="AB926" s="37"/>
      <c r="AC926" s="37"/>
      <c r="AD926" s="37"/>
      <c r="AE926" s="37"/>
      <c r="AR926" s="207" t="s">
        <v>1018</v>
      </c>
      <c r="AT926" s="207" t="s">
        <v>199</v>
      </c>
      <c r="AU926" s="207" t="s">
        <v>40</v>
      </c>
      <c r="AY926" s="19" t="s">
        <v>197</v>
      </c>
      <c r="BE926" s="208">
        <f>IF(N926="základní",J926,0)</f>
        <v>0</v>
      </c>
      <c r="BF926" s="208">
        <f>IF(N926="snížená",J926,0)</f>
        <v>0</v>
      </c>
      <c r="BG926" s="208">
        <f>IF(N926="zákl. přenesená",J926,0)</f>
        <v>0</v>
      </c>
      <c r="BH926" s="208">
        <f>IF(N926="sníž. přenesená",J926,0)</f>
        <v>0</v>
      </c>
      <c r="BI926" s="208">
        <f>IF(N926="nulová",J926,0)</f>
        <v>0</v>
      </c>
      <c r="BJ926" s="19" t="s">
        <v>40</v>
      </c>
      <c r="BK926" s="208">
        <f>ROUND(I926*H926,2)</f>
        <v>0</v>
      </c>
      <c r="BL926" s="19" t="s">
        <v>1018</v>
      </c>
      <c r="BM926" s="207" t="s">
        <v>1019</v>
      </c>
    </row>
    <row r="927" spans="1:65" s="14" customFormat="1" ht="10.199999999999999">
      <c r="B927" s="223"/>
      <c r="C927" s="224"/>
      <c r="D927" s="209" t="s">
        <v>206</v>
      </c>
      <c r="E927" s="225" t="s">
        <v>32</v>
      </c>
      <c r="F927" s="226" t="s">
        <v>1020</v>
      </c>
      <c r="G927" s="224"/>
      <c r="H927" s="227">
        <v>8</v>
      </c>
      <c r="I927" s="228"/>
      <c r="J927" s="224"/>
      <c r="K927" s="224"/>
      <c r="L927" s="229"/>
      <c r="M927" s="230"/>
      <c r="N927" s="231"/>
      <c r="O927" s="231"/>
      <c r="P927" s="231"/>
      <c r="Q927" s="231"/>
      <c r="R927" s="231"/>
      <c r="S927" s="231"/>
      <c r="T927" s="232"/>
      <c r="AT927" s="233" t="s">
        <v>206</v>
      </c>
      <c r="AU927" s="233" t="s">
        <v>40</v>
      </c>
      <c r="AV927" s="14" t="s">
        <v>90</v>
      </c>
      <c r="AW927" s="14" t="s">
        <v>38</v>
      </c>
      <c r="AX927" s="14" t="s">
        <v>81</v>
      </c>
      <c r="AY927" s="233" t="s">
        <v>197</v>
      </c>
    </row>
    <row r="928" spans="1:65" s="14" customFormat="1" ht="10.199999999999999">
      <c r="B928" s="223"/>
      <c r="C928" s="224"/>
      <c r="D928" s="209" t="s">
        <v>206</v>
      </c>
      <c r="E928" s="225" t="s">
        <v>32</v>
      </c>
      <c r="F928" s="226" t="s">
        <v>1021</v>
      </c>
      <c r="G928" s="224"/>
      <c r="H928" s="227">
        <v>24</v>
      </c>
      <c r="I928" s="228"/>
      <c r="J928" s="224"/>
      <c r="K928" s="224"/>
      <c r="L928" s="229"/>
      <c r="M928" s="230"/>
      <c r="N928" s="231"/>
      <c r="O928" s="231"/>
      <c r="P928" s="231"/>
      <c r="Q928" s="231"/>
      <c r="R928" s="231"/>
      <c r="S928" s="231"/>
      <c r="T928" s="232"/>
      <c r="AT928" s="233" t="s">
        <v>206</v>
      </c>
      <c r="AU928" s="233" t="s">
        <v>40</v>
      </c>
      <c r="AV928" s="14" t="s">
        <v>90</v>
      </c>
      <c r="AW928" s="14" t="s">
        <v>38</v>
      </c>
      <c r="AX928" s="14" t="s">
        <v>81</v>
      </c>
      <c r="AY928" s="233" t="s">
        <v>197</v>
      </c>
    </row>
    <row r="929" spans="1:51" s="14" customFormat="1" ht="10.199999999999999">
      <c r="B929" s="223"/>
      <c r="C929" s="224"/>
      <c r="D929" s="209" t="s">
        <v>206</v>
      </c>
      <c r="E929" s="225" t="s">
        <v>32</v>
      </c>
      <c r="F929" s="226" t="s">
        <v>1022</v>
      </c>
      <c r="G929" s="224"/>
      <c r="H929" s="227">
        <v>8</v>
      </c>
      <c r="I929" s="228"/>
      <c r="J929" s="224"/>
      <c r="K929" s="224"/>
      <c r="L929" s="229"/>
      <c r="M929" s="230"/>
      <c r="N929" s="231"/>
      <c r="O929" s="231"/>
      <c r="P929" s="231"/>
      <c r="Q929" s="231"/>
      <c r="R929" s="231"/>
      <c r="S929" s="231"/>
      <c r="T929" s="232"/>
      <c r="AT929" s="233" t="s">
        <v>206</v>
      </c>
      <c r="AU929" s="233" t="s">
        <v>40</v>
      </c>
      <c r="AV929" s="14" t="s">
        <v>90</v>
      </c>
      <c r="AW929" s="14" t="s">
        <v>38</v>
      </c>
      <c r="AX929" s="14" t="s">
        <v>81</v>
      </c>
      <c r="AY929" s="233" t="s">
        <v>197</v>
      </c>
    </row>
    <row r="930" spans="1:51" s="15" customFormat="1" ht="10.199999999999999">
      <c r="B930" s="234"/>
      <c r="C930" s="235"/>
      <c r="D930" s="209" t="s">
        <v>206</v>
      </c>
      <c r="E930" s="236" t="s">
        <v>32</v>
      </c>
      <c r="F930" s="237" t="s">
        <v>209</v>
      </c>
      <c r="G930" s="235"/>
      <c r="H930" s="238">
        <v>40</v>
      </c>
      <c r="I930" s="239"/>
      <c r="J930" s="235"/>
      <c r="K930" s="235"/>
      <c r="L930" s="240"/>
      <c r="M930" s="266"/>
      <c r="N930" s="267"/>
      <c r="O930" s="267"/>
      <c r="P930" s="267"/>
      <c r="Q930" s="267"/>
      <c r="R930" s="267"/>
      <c r="S930" s="267"/>
      <c r="T930" s="268"/>
      <c r="AT930" s="244" t="s">
        <v>206</v>
      </c>
      <c r="AU930" s="244" t="s">
        <v>40</v>
      </c>
      <c r="AV930" s="15" t="s">
        <v>166</v>
      </c>
      <c r="AW930" s="15" t="s">
        <v>38</v>
      </c>
      <c r="AX930" s="15" t="s">
        <v>40</v>
      </c>
      <c r="AY930" s="244" t="s">
        <v>197</v>
      </c>
    </row>
    <row r="931" spans="1:51" s="2" customFormat="1" ht="6.9" customHeight="1">
      <c r="A931" s="37"/>
      <c r="B931" s="50"/>
      <c r="C931" s="51"/>
      <c r="D931" s="51"/>
      <c r="E931" s="51"/>
      <c r="F931" s="51"/>
      <c r="G931" s="51"/>
      <c r="H931" s="51"/>
      <c r="I931" s="146"/>
      <c r="J931" s="51"/>
      <c r="K931" s="51"/>
      <c r="L931" s="42"/>
      <c r="M931" s="37"/>
      <c r="O931" s="37"/>
      <c r="P931" s="37"/>
      <c r="Q931" s="37"/>
      <c r="R931" s="37"/>
      <c r="S931" s="37"/>
      <c r="T931" s="37"/>
      <c r="U931" s="37"/>
      <c r="V931" s="37"/>
      <c r="W931" s="37"/>
      <c r="X931" s="37"/>
      <c r="Y931" s="37"/>
      <c r="Z931" s="37"/>
      <c r="AA931" s="37"/>
      <c r="AB931" s="37"/>
      <c r="AC931" s="37"/>
      <c r="AD931" s="37"/>
      <c r="AE931" s="37"/>
    </row>
  </sheetData>
  <sheetProtection algorithmName="SHA-512" hashValue="uO8irz0/DMA439O1KhzqIu5fpNCr2j1ELFbXTG0dGQfy4IvEaA7px7X5cb2QbLS6+xg9jFDx2JaTxJ4XfPtwtA==" saltValue="tvxWmXC7wIli1RdgMvg2aTmgt+SRe6RHTdWGSixYf3UTtIPBYmiUm0omPhidCEsJWM3yAgKvOjgSJsUYuPju5g==" spinCount="100000" sheet="1" objects="1" scenarios="1" formatColumns="0" formatRows="0" autoFilter="0"/>
  <autoFilter ref="C89:K930" xr:uid="{00000000-0009-0000-0000-000001000000}"/>
  <mergeCells count="9">
    <mergeCell ref="E50:H50"/>
    <mergeCell ref="E80:H80"/>
    <mergeCell ref="E82:H82"/>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 BEZ DOTACE)&amp;CDOPAS s.r.o.&amp;RPOLOŽKOVÝ VÝKAZ VÝMĚR</oddHeader>
    <oddFooter>&amp;LSO 112 - Okružní křižovatka Nádražní - Tyršova&amp;CStrana &amp;P z &amp;N&amp;RPoložkový soupis prací</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14"/>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93</v>
      </c>
      <c r="AZ2" s="112" t="s">
        <v>1023</v>
      </c>
      <c r="BA2" s="112" t="s">
        <v>1024</v>
      </c>
      <c r="BB2" s="112" t="s">
        <v>112</v>
      </c>
      <c r="BC2" s="112" t="s">
        <v>1025</v>
      </c>
      <c r="BD2" s="112" t="s">
        <v>114</v>
      </c>
    </row>
    <row r="3" spans="1:56" s="1" customFormat="1" ht="6.9" customHeight="1">
      <c r="B3" s="113"/>
      <c r="C3" s="114"/>
      <c r="D3" s="114"/>
      <c r="E3" s="114"/>
      <c r="F3" s="114"/>
      <c r="G3" s="114"/>
      <c r="H3" s="114"/>
      <c r="I3" s="115"/>
      <c r="J3" s="114"/>
      <c r="K3" s="114"/>
      <c r="L3" s="22"/>
      <c r="AT3" s="19" t="s">
        <v>90</v>
      </c>
      <c r="AZ3" s="112" t="s">
        <v>137</v>
      </c>
      <c r="BA3" s="112" t="s">
        <v>1026</v>
      </c>
      <c r="BB3" s="112" t="s">
        <v>127</v>
      </c>
      <c r="BC3" s="112" t="s">
        <v>1027</v>
      </c>
      <c r="BD3" s="112" t="s">
        <v>114</v>
      </c>
    </row>
    <row r="4" spans="1:56" s="1" customFormat="1" ht="24.9" customHeight="1">
      <c r="B4" s="22"/>
      <c r="D4" s="116" t="s">
        <v>118</v>
      </c>
      <c r="I4" s="111"/>
      <c r="L4" s="22"/>
      <c r="M4" s="117" t="s">
        <v>10</v>
      </c>
      <c r="AT4" s="19" t="s">
        <v>4</v>
      </c>
      <c r="AZ4" s="112" t="s">
        <v>152</v>
      </c>
      <c r="BA4" s="112" t="s">
        <v>1028</v>
      </c>
      <c r="BB4" s="112" t="s">
        <v>127</v>
      </c>
      <c r="BC4" s="112" t="s">
        <v>1029</v>
      </c>
      <c r="BD4" s="112" t="s">
        <v>114</v>
      </c>
    </row>
    <row r="5" spans="1:56" s="1" customFormat="1" ht="6.9" customHeight="1">
      <c r="B5" s="22"/>
      <c r="I5" s="111"/>
      <c r="L5" s="22"/>
      <c r="AZ5" s="112" t="s">
        <v>158</v>
      </c>
      <c r="BA5" s="112" t="s">
        <v>1030</v>
      </c>
      <c r="BB5" s="112" t="s">
        <v>127</v>
      </c>
      <c r="BC5" s="112" t="s">
        <v>1031</v>
      </c>
      <c r="BD5" s="112" t="s">
        <v>114</v>
      </c>
    </row>
    <row r="6" spans="1:56" s="1" customFormat="1" ht="12" customHeight="1">
      <c r="B6" s="22"/>
      <c r="D6" s="118" t="s">
        <v>16</v>
      </c>
      <c r="I6" s="111"/>
      <c r="L6" s="22"/>
      <c r="AZ6" s="112" t="s">
        <v>1032</v>
      </c>
      <c r="BA6" s="112" t="s">
        <v>1033</v>
      </c>
      <c r="BB6" s="112" t="s">
        <v>127</v>
      </c>
      <c r="BC6" s="112" t="s">
        <v>148</v>
      </c>
      <c r="BD6" s="112" t="s">
        <v>114</v>
      </c>
    </row>
    <row r="7" spans="1:56" s="1" customFormat="1" ht="16.5" customHeight="1">
      <c r="B7" s="22"/>
      <c r="E7" s="413" t="str">
        <f>'Rekapitulace stavby'!K6</f>
        <v>BENEŠOV - DOPRAVNÍ OPATŘENÍ U NÁDRAŽÍ (město bez dotace)</v>
      </c>
      <c r="F7" s="414"/>
      <c r="G7" s="414"/>
      <c r="H7" s="414"/>
      <c r="I7" s="111"/>
      <c r="L7" s="22"/>
    </row>
    <row r="8" spans="1:56" s="2" customFormat="1" ht="12" customHeight="1">
      <c r="A8" s="37"/>
      <c r="B8" s="42"/>
      <c r="C8" s="37"/>
      <c r="D8" s="118" t="s">
        <v>132</v>
      </c>
      <c r="E8" s="37"/>
      <c r="F8" s="37"/>
      <c r="G8" s="37"/>
      <c r="H8" s="37"/>
      <c r="I8" s="119"/>
      <c r="J8" s="37"/>
      <c r="K8" s="37"/>
      <c r="L8" s="120"/>
      <c r="S8" s="37"/>
      <c r="T8" s="37"/>
      <c r="U8" s="37"/>
      <c r="V8" s="37"/>
      <c r="W8" s="37"/>
      <c r="X8" s="37"/>
      <c r="Y8" s="37"/>
      <c r="Z8" s="37"/>
      <c r="AA8" s="37"/>
      <c r="AB8" s="37"/>
      <c r="AC8" s="37"/>
      <c r="AD8" s="37"/>
      <c r="AE8" s="37"/>
    </row>
    <row r="9" spans="1:56" s="2" customFormat="1" ht="16.5" customHeight="1">
      <c r="A9" s="37"/>
      <c r="B9" s="42"/>
      <c r="C9" s="37"/>
      <c r="D9" s="37"/>
      <c r="E9" s="415" t="s">
        <v>1034</v>
      </c>
      <c r="F9" s="416"/>
      <c r="G9" s="416"/>
      <c r="H9" s="416"/>
      <c r="I9" s="119"/>
      <c r="J9" s="37"/>
      <c r="K9" s="37"/>
      <c r="L9" s="120"/>
      <c r="S9" s="37"/>
      <c r="T9" s="37"/>
      <c r="U9" s="37"/>
      <c r="V9" s="37"/>
      <c r="W9" s="37"/>
      <c r="X9" s="37"/>
      <c r="Y9" s="37"/>
      <c r="Z9" s="37"/>
      <c r="AA9" s="37"/>
      <c r="AB9" s="37"/>
      <c r="AC9" s="37"/>
      <c r="AD9" s="37"/>
      <c r="AE9" s="37"/>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5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47</v>
      </c>
      <c r="E30" s="37"/>
      <c r="F30" s="37"/>
      <c r="G30" s="37"/>
      <c r="H30" s="37"/>
      <c r="I30" s="119"/>
      <c r="J30" s="130">
        <f>ROUND(J88, 0)</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ROUND((SUM(BE88:BE313)),  0)</f>
        <v>0</v>
      </c>
      <c r="G33" s="37"/>
      <c r="H33" s="37"/>
      <c r="I33" s="135">
        <v>0.21</v>
      </c>
      <c r="J33" s="134">
        <f>ROUND(((SUM(BE88:BE313))*I33),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ROUND((SUM(BF88:BF313)),  0)</f>
        <v>0</v>
      </c>
      <c r="G34" s="37"/>
      <c r="H34" s="37"/>
      <c r="I34" s="135">
        <v>0.15</v>
      </c>
      <c r="J34" s="134">
        <f>ROUND(((SUM(BF88:BF313))*I34),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ROUND((SUM(BG88:BG313)),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ROUND((SUM(BH88:BH313)),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ROUND((SUM(BI88:BI313)),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167</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132</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SO113 - SO 113 - Chodníky a vjezdy</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168</v>
      </c>
      <c r="D57" s="151"/>
      <c r="E57" s="151"/>
      <c r="F57" s="151"/>
      <c r="G57" s="151"/>
      <c r="H57" s="151"/>
      <c r="I57" s="152"/>
      <c r="J57" s="153" t="s">
        <v>169</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J88</f>
        <v>0</v>
      </c>
      <c r="K59" s="39"/>
      <c r="L59" s="120"/>
      <c r="S59" s="37"/>
      <c r="T59" s="37"/>
      <c r="U59" s="37"/>
      <c r="V59" s="37"/>
      <c r="W59" s="37"/>
      <c r="X59" s="37"/>
      <c r="Y59" s="37"/>
      <c r="Z59" s="37"/>
      <c r="AA59" s="37"/>
      <c r="AB59" s="37"/>
      <c r="AC59" s="37"/>
      <c r="AD59" s="37"/>
      <c r="AE59" s="37"/>
      <c r="AU59" s="19" t="s">
        <v>170</v>
      </c>
    </row>
    <row r="60" spans="1:47" s="9" customFormat="1" ht="24.9" customHeight="1">
      <c r="B60" s="155"/>
      <c r="C60" s="156"/>
      <c r="D60" s="157" t="s">
        <v>171</v>
      </c>
      <c r="E60" s="158"/>
      <c r="F60" s="158"/>
      <c r="G60" s="158"/>
      <c r="H60" s="158"/>
      <c r="I60" s="159"/>
      <c r="J60" s="160">
        <f>J89</f>
        <v>0</v>
      </c>
      <c r="K60" s="156"/>
      <c r="L60" s="161"/>
    </row>
    <row r="61" spans="1:47" s="10" customFormat="1" ht="19.95" customHeight="1">
      <c r="B61" s="162"/>
      <c r="C61" s="100"/>
      <c r="D61" s="163" t="s">
        <v>172</v>
      </c>
      <c r="E61" s="164"/>
      <c r="F61" s="164"/>
      <c r="G61" s="164"/>
      <c r="H61" s="164"/>
      <c r="I61" s="165"/>
      <c r="J61" s="166">
        <f>J90</f>
        <v>0</v>
      </c>
      <c r="K61" s="100"/>
      <c r="L61" s="167"/>
    </row>
    <row r="62" spans="1:47" s="10" customFormat="1" ht="19.95" customHeight="1">
      <c r="B62" s="162"/>
      <c r="C62" s="100"/>
      <c r="D62" s="163" t="s">
        <v>173</v>
      </c>
      <c r="E62" s="164"/>
      <c r="F62" s="164"/>
      <c r="G62" s="164"/>
      <c r="H62" s="164"/>
      <c r="I62" s="165"/>
      <c r="J62" s="166">
        <f>J174</f>
        <v>0</v>
      </c>
      <c r="K62" s="100"/>
      <c r="L62" s="167"/>
    </row>
    <row r="63" spans="1:47" s="10" customFormat="1" ht="19.95" customHeight="1">
      <c r="B63" s="162"/>
      <c r="C63" s="100"/>
      <c r="D63" s="163" t="s">
        <v>174</v>
      </c>
      <c r="E63" s="164"/>
      <c r="F63" s="164"/>
      <c r="G63" s="164"/>
      <c r="H63" s="164"/>
      <c r="I63" s="165"/>
      <c r="J63" s="166">
        <f>J179</f>
        <v>0</v>
      </c>
      <c r="K63" s="100"/>
      <c r="L63" s="167"/>
    </row>
    <row r="64" spans="1:47" s="10" customFormat="1" ht="19.95" customHeight="1">
      <c r="B64" s="162"/>
      <c r="C64" s="100"/>
      <c r="D64" s="163" t="s">
        <v>176</v>
      </c>
      <c r="E64" s="164"/>
      <c r="F64" s="164"/>
      <c r="G64" s="164"/>
      <c r="H64" s="164"/>
      <c r="I64" s="165"/>
      <c r="J64" s="166">
        <f>J180</f>
        <v>0</v>
      </c>
      <c r="K64" s="100"/>
      <c r="L64" s="167"/>
    </row>
    <row r="65" spans="1:31" s="10" customFormat="1" ht="19.95" customHeight="1">
      <c r="B65" s="162"/>
      <c r="C65" s="100"/>
      <c r="D65" s="163" t="s">
        <v>178</v>
      </c>
      <c r="E65" s="164"/>
      <c r="F65" s="164"/>
      <c r="G65" s="164"/>
      <c r="H65" s="164"/>
      <c r="I65" s="165"/>
      <c r="J65" s="166">
        <f>J214</f>
        <v>0</v>
      </c>
      <c r="K65" s="100"/>
      <c r="L65" s="167"/>
    </row>
    <row r="66" spans="1:31" s="10" customFormat="1" ht="19.95" customHeight="1">
      <c r="B66" s="162"/>
      <c r="C66" s="100"/>
      <c r="D66" s="163" t="s">
        <v>179</v>
      </c>
      <c r="E66" s="164"/>
      <c r="F66" s="164"/>
      <c r="G66" s="164"/>
      <c r="H66" s="164"/>
      <c r="I66" s="165"/>
      <c r="J66" s="166">
        <f>J256</f>
        <v>0</v>
      </c>
      <c r="K66" s="100"/>
      <c r="L66" s="167"/>
    </row>
    <row r="67" spans="1:31" s="10" customFormat="1" ht="19.95" customHeight="1">
      <c r="B67" s="162"/>
      <c r="C67" s="100"/>
      <c r="D67" s="163" t="s">
        <v>180</v>
      </c>
      <c r="E67" s="164"/>
      <c r="F67" s="164"/>
      <c r="G67" s="164"/>
      <c r="H67" s="164"/>
      <c r="I67" s="165"/>
      <c r="J67" s="166">
        <f>J297</f>
        <v>0</v>
      </c>
      <c r="K67" s="100"/>
      <c r="L67" s="167"/>
    </row>
    <row r="68" spans="1:31" s="9" customFormat="1" ht="24.9" customHeight="1">
      <c r="B68" s="155"/>
      <c r="C68" s="156"/>
      <c r="D68" s="157" t="s">
        <v>181</v>
      </c>
      <c r="E68" s="158"/>
      <c r="F68" s="158"/>
      <c r="G68" s="158"/>
      <c r="H68" s="158"/>
      <c r="I68" s="159"/>
      <c r="J68" s="160">
        <f>J299</f>
        <v>0</v>
      </c>
      <c r="K68" s="156"/>
      <c r="L68" s="161"/>
    </row>
    <row r="69" spans="1:31" s="2" customFormat="1" ht="21.75" customHeight="1">
      <c r="A69" s="37"/>
      <c r="B69" s="38"/>
      <c r="C69" s="39"/>
      <c r="D69" s="39"/>
      <c r="E69" s="39"/>
      <c r="F69" s="39"/>
      <c r="G69" s="39"/>
      <c r="H69" s="39"/>
      <c r="I69" s="119"/>
      <c r="J69" s="39"/>
      <c r="K69" s="39"/>
      <c r="L69" s="120"/>
      <c r="S69" s="37"/>
      <c r="T69" s="37"/>
      <c r="U69" s="37"/>
      <c r="V69" s="37"/>
      <c r="W69" s="37"/>
      <c r="X69" s="37"/>
      <c r="Y69" s="37"/>
      <c r="Z69" s="37"/>
      <c r="AA69" s="37"/>
      <c r="AB69" s="37"/>
      <c r="AC69" s="37"/>
      <c r="AD69" s="37"/>
      <c r="AE69" s="37"/>
    </row>
    <row r="70" spans="1:31" s="2" customFormat="1" ht="6.9" customHeight="1">
      <c r="A70" s="37"/>
      <c r="B70" s="50"/>
      <c r="C70" s="51"/>
      <c r="D70" s="51"/>
      <c r="E70" s="51"/>
      <c r="F70" s="51"/>
      <c r="G70" s="51"/>
      <c r="H70" s="51"/>
      <c r="I70" s="146"/>
      <c r="J70" s="51"/>
      <c r="K70" s="51"/>
      <c r="L70" s="120"/>
      <c r="S70" s="37"/>
      <c r="T70" s="37"/>
      <c r="U70" s="37"/>
      <c r="V70" s="37"/>
      <c r="W70" s="37"/>
      <c r="X70" s="37"/>
      <c r="Y70" s="37"/>
      <c r="Z70" s="37"/>
      <c r="AA70" s="37"/>
      <c r="AB70" s="37"/>
      <c r="AC70" s="37"/>
      <c r="AD70" s="37"/>
      <c r="AE70" s="37"/>
    </row>
    <row r="74" spans="1:31" s="2" customFormat="1" ht="6.9" customHeight="1">
      <c r="A74" s="37"/>
      <c r="B74" s="52"/>
      <c r="C74" s="53"/>
      <c r="D74" s="53"/>
      <c r="E74" s="53"/>
      <c r="F74" s="53"/>
      <c r="G74" s="53"/>
      <c r="H74" s="53"/>
      <c r="I74" s="149"/>
      <c r="J74" s="53"/>
      <c r="K74" s="53"/>
      <c r="L74" s="120"/>
      <c r="S74" s="37"/>
      <c r="T74" s="37"/>
      <c r="U74" s="37"/>
      <c r="V74" s="37"/>
      <c r="W74" s="37"/>
      <c r="X74" s="37"/>
      <c r="Y74" s="37"/>
      <c r="Z74" s="37"/>
      <c r="AA74" s="37"/>
      <c r="AB74" s="37"/>
      <c r="AC74" s="37"/>
      <c r="AD74" s="37"/>
      <c r="AE74" s="37"/>
    </row>
    <row r="75" spans="1:31" s="2" customFormat="1" ht="24.9" customHeight="1">
      <c r="A75" s="37"/>
      <c r="B75" s="38"/>
      <c r="C75" s="25" t="s">
        <v>182</v>
      </c>
      <c r="D75" s="39"/>
      <c r="E75" s="39"/>
      <c r="F75" s="39"/>
      <c r="G75" s="39"/>
      <c r="H75" s="39"/>
      <c r="I75" s="119"/>
      <c r="J75" s="39"/>
      <c r="K75" s="39"/>
      <c r="L75" s="120"/>
      <c r="S75" s="37"/>
      <c r="T75" s="37"/>
      <c r="U75" s="37"/>
      <c r="V75" s="37"/>
      <c r="W75" s="37"/>
      <c r="X75" s="37"/>
      <c r="Y75" s="37"/>
      <c r="Z75" s="37"/>
      <c r="AA75" s="37"/>
      <c r="AB75" s="37"/>
      <c r="AC75" s="37"/>
      <c r="AD75" s="37"/>
      <c r="AE75" s="37"/>
    </row>
    <row r="76" spans="1:31" s="2" customFormat="1" ht="6.9" customHeight="1">
      <c r="A76" s="37"/>
      <c r="B76" s="38"/>
      <c r="C76" s="39"/>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12" customHeight="1">
      <c r="A77" s="37"/>
      <c r="B77" s="38"/>
      <c r="C77" s="31" t="s">
        <v>16</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16.5" customHeight="1">
      <c r="A78" s="37"/>
      <c r="B78" s="38"/>
      <c r="C78" s="39"/>
      <c r="D78" s="39"/>
      <c r="E78" s="420" t="str">
        <f>E7</f>
        <v>BENEŠOV - DOPRAVNÍ OPATŘENÍ U NÁDRAŽÍ (město bez dotace)</v>
      </c>
      <c r="F78" s="421"/>
      <c r="G78" s="421"/>
      <c r="H78" s="421"/>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132</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369" t="str">
        <f>E9</f>
        <v>SO113 - SO 113 - Chodníky a vjezdy</v>
      </c>
      <c r="F80" s="422"/>
      <c r="G80" s="422"/>
      <c r="H80" s="422"/>
      <c r="I80" s="119"/>
      <c r="J80" s="39"/>
      <c r="K80" s="39"/>
      <c r="L80" s="120"/>
      <c r="S80" s="37"/>
      <c r="T80" s="37"/>
      <c r="U80" s="37"/>
      <c r="V80" s="37"/>
      <c r="W80" s="37"/>
      <c r="X80" s="37"/>
      <c r="Y80" s="37"/>
      <c r="Z80" s="37"/>
      <c r="AA80" s="37"/>
      <c r="AB80" s="37"/>
      <c r="AC80" s="37"/>
      <c r="AD80" s="37"/>
      <c r="AE80" s="37"/>
    </row>
    <row r="81" spans="1:65" s="2" customFormat="1" ht="6.9" customHeight="1">
      <c r="A81" s="37"/>
      <c r="B81" s="38"/>
      <c r="C81" s="39"/>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2" customHeight="1">
      <c r="A82" s="37"/>
      <c r="B82" s="38"/>
      <c r="C82" s="31" t="s">
        <v>22</v>
      </c>
      <c r="D82" s="39"/>
      <c r="E82" s="39"/>
      <c r="F82" s="29" t="str">
        <f>F12</f>
        <v>Benešov</v>
      </c>
      <c r="G82" s="39"/>
      <c r="H82" s="39"/>
      <c r="I82" s="121" t="s">
        <v>24</v>
      </c>
      <c r="J82" s="62" t="str">
        <f>IF(J12="","",J12)</f>
        <v>25. 9. 2019</v>
      </c>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5.15" customHeight="1">
      <c r="A84" s="37"/>
      <c r="B84" s="38"/>
      <c r="C84" s="31" t="s">
        <v>30</v>
      </c>
      <c r="D84" s="39"/>
      <c r="E84" s="39"/>
      <c r="F84" s="29" t="str">
        <f>E15</f>
        <v>Město Benešov</v>
      </c>
      <c r="G84" s="39"/>
      <c r="H84" s="39"/>
      <c r="I84" s="121" t="s">
        <v>37</v>
      </c>
      <c r="J84" s="35" t="str">
        <f>E21</f>
        <v>DOPAS s.r.o.</v>
      </c>
      <c r="K84" s="39"/>
      <c r="L84" s="120"/>
      <c r="S84" s="37"/>
      <c r="T84" s="37"/>
      <c r="U84" s="37"/>
      <c r="V84" s="37"/>
      <c r="W84" s="37"/>
      <c r="X84" s="37"/>
      <c r="Y84" s="37"/>
      <c r="Z84" s="37"/>
      <c r="AA84" s="37"/>
      <c r="AB84" s="37"/>
      <c r="AC84" s="37"/>
      <c r="AD84" s="37"/>
      <c r="AE84" s="37"/>
    </row>
    <row r="85" spans="1:65" s="2" customFormat="1" ht="15.15" customHeight="1">
      <c r="A85" s="37"/>
      <c r="B85" s="38"/>
      <c r="C85" s="31" t="s">
        <v>35</v>
      </c>
      <c r="D85" s="39"/>
      <c r="E85" s="39"/>
      <c r="F85" s="29" t="str">
        <f>IF(E18="","",E18)</f>
        <v>Vyplň údaj</v>
      </c>
      <c r="G85" s="39"/>
      <c r="H85" s="39"/>
      <c r="I85" s="121" t="s">
        <v>41</v>
      </c>
      <c r="J85" s="35" t="str">
        <f>E24</f>
        <v>STAPO UL s.r.o.</v>
      </c>
      <c r="K85" s="39"/>
      <c r="L85" s="120"/>
      <c r="S85" s="37"/>
      <c r="T85" s="37"/>
      <c r="U85" s="37"/>
      <c r="V85" s="37"/>
      <c r="W85" s="37"/>
      <c r="X85" s="37"/>
      <c r="Y85" s="37"/>
      <c r="Z85" s="37"/>
      <c r="AA85" s="37"/>
      <c r="AB85" s="37"/>
      <c r="AC85" s="37"/>
      <c r="AD85" s="37"/>
      <c r="AE85" s="37"/>
    </row>
    <row r="86" spans="1:65" s="2" customFormat="1" ht="10.35" customHeight="1">
      <c r="A86" s="37"/>
      <c r="B86" s="38"/>
      <c r="C86" s="39"/>
      <c r="D86" s="39"/>
      <c r="E86" s="39"/>
      <c r="F86" s="39"/>
      <c r="G86" s="39"/>
      <c r="H86" s="39"/>
      <c r="I86" s="119"/>
      <c r="J86" s="39"/>
      <c r="K86" s="39"/>
      <c r="L86" s="120"/>
      <c r="S86" s="37"/>
      <c r="T86" s="37"/>
      <c r="U86" s="37"/>
      <c r="V86" s="37"/>
      <c r="W86" s="37"/>
      <c r="X86" s="37"/>
      <c r="Y86" s="37"/>
      <c r="Z86" s="37"/>
      <c r="AA86" s="37"/>
      <c r="AB86" s="37"/>
      <c r="AC86" s="37"/>
      <c r="AD86" s="37"/>
      <c r="AE86" s="37"/>
    </row>
    <row r="87" spans="1:65" s="11" customFormat="1" ht="29.25" customHeight="1">
      <c r="A87" s="168"/>
      <c r="B87" s="169"/>
      <c r="C87" s="170" t="s">
        <v>183</v>
      </c>
      <c r="D87" s="171" t="s">
        <v>66</v>
      </c>
      <c r="E87" s="171" t="s">
        <v>62</v>
      </c>
      <c r="F87" s="171" t="s">
        <v>63</v>
      </c>
      <c r="G87" s="171" t="s">
        <v>184</v>
      </c>
      <c r="H87" s="171" t="s">
        <v>185</v>
      </c>
      <c r="I87" s="172" t="s">
        <v>186</v>
      </c>
      <c r="J87" s="171" t="s">
        <v>169</v>
      </c>
      <c r="K87" s="173" t="s">
        <v>187</v>
      </c>
      <c r="L87" s="174"/>
      <c r="M87" s="71" t="s">
        <v>32</v>
      </c>
      <c r="N87" s="72" t="s">
        <v>51</v>
      </c>
      <c r="O87" s="72" t="s">
        <v>188</v>
      </c>
      <c r="P87" s="72" t="s">
        <v>189</v>
      </c>
      <c r="Q87" s="72" t="s">
        <v>190</v>
      </c>
      <c r="R87" s="72" t="s">
        <v>191</v>
      </c>
      <c r="S87" s="72" t="s">
        <v>192</v>
      </c>
      <c r="T87" s="73" t="s">
        <v>193</v>
      </c>
      <c r="U87" s="168"/>
      <c r="V87" s="168"/>
      <c r="W87" s="168"/>
      <c r="X87" s="168"/>
      <c r="Y87" s="168"/>
      <c r="Z87" s="168"/>
      <c r="AA87" s="168"/>
      <c r="AB87" s="168"/>
      <c r="AC87" s="168"/>
      <c r="AD87" s="168"/>
      <c r="AE87" s="168"/>
    </row>
    <row r="88" spans="1:65" s="2" customFormat="1" ht="22.8" customHeight="1">
      <c r="A88" s="37"/>
      <c r="B88" s="38"/>
      <c r="C88" s="78" t="s">
        <v>194</v>
      </c>
      <c r="D88" s="39"/>
      <c r="E88" s="39"/>
      <c r="F88" s="39"/>
      <c r="G88" s="39"/>
      <c r="H88" s="39"/>
      <c r="I88" s="119"/>
      <c r="J88" s="175">
        <f>BK88</f>
        <v>0</v>
      </c>
      <c r="K88" s="39"/>
      <c r="L88" s="42"/>
      <c r="M88" s="74"/>
      <c r="N88" s="176"/>
      <c r="O88" s="75"/>
      <c r="P88" s="177">
        <f>P89+P299</f>
        <v>0</v>
      </c>
      <c r="Q88" s="75"/>
      <c r="R88" s="177">
        <f>R89+R299</f>
        <v>102.84397040399999</v>
      </c>
      <c r="S88" s="75"/>
      <c r="T88" s="178">
        <f>T89+T299</f>
        <v>215.43355999999997</v>
      </c>
      <c r="U88" s="37"/>
      <c r="V88" s="37"/>
      <c r="W88" s="37"/>
      <c r="X88" s="37"/>
      <c r="Y88" s="37"/>
      <c r="Z88" s="37"/>
      <c r="AA88" s="37"/>
      <c r="AB88" s="37"/>
      <c r="AC88" s="37"/>
      <c r="AD88" s="37"/>
      <c r="AE88" s="37"/>
      <c r="AT88" s="19" t="s">
        <v>80</v>
      </c>
      <c r="AU88" s="19" t="s">
        <v>170</v>
      </c>
      <c r="BK88" s="179">
        <f>BK89+BK299</f>
        <v>0</v>
      </c>
    </row>
    <row r="89" spans="1:65" s="12" customFormat="1" ht="25.95" customHeight="1">
      <c r="B89" s="180"/>
      <c r="C89" s="181"/>
      <c r="D89" s="182" t="s">
        <v>80</v>
      </c>
      <c r="E89" s="183" t="s">
        <v>195</v>
      </c>
      <c r="F89" s="183" t="s">
        <v>196</v>
      </c>
      <c r="G89" s="181"/>
      <c r="H89" s="181"/>
      <c r="I89" s="184"/>
      <c r="J89" s="185">
        <f>BK89</f>
        <v>0</v>
      </c>
      <c r="K89" s="181"/>
      <c r="L89" s="186"/>
      <c r="M89" s="187"/>
      <c r="N89" s="188"/>
      <c r="O89" s="188"/>
      <c r="P89" s="189">
        <f>P90+P174+P179+P180+P214+P256+P297</f>
        <v>0</v>
      </c>
      <c r="Q89" s="188"/>
      <c r="R89" s="189">
        <f>R90+R174+R179+R180+R214+R256+R297</f>
        <v>102.84397040399999</v>
      </c>
      <c r="S89" s="188"/>
      <c r="T89" s="190">
        <f>T90+T174+T179+T180+T214+T256+T297</f>
        <v>215.43355999999997</v>
      </c>
      <c r="AR89" s="191" t="s">
        <v>40</v>
      </c>
      <c r="AT89" s="192" t="s">
        <v>80</v>
      </c>
      <c r="AU89" s="192" t="s">
        <v>81</v>
      </c>
      <c r="AY89" s="191" t="s">
        <v>197</v>
      </c>
      <c r="BK89" s="193">
        <f>BK90+BK174+BK179+BK180+BK214+BK256+BK297</f>
        <v>0</v>
      </c>
    </row>
    <row r="90" spans="1:65" s="12" customFormat="1" ht="22.8" customHeight="1">
      <c r="B90" s="180"/>
      <c r="C90" s="181"/>
      <c r="D90" s="182" t="s">
        <v>80</v>
      </c>
      <c r="E90" s="194" t="s">
        <v>40</v>
      </c>
      <c r="F90" s="194" t="s">
        <v>198</v>
      </c>
      <c r="G90" s="181"/>
      <c r="H90" s="181"/>
      <c r="I90" s="184"/>
      <c r="J90" s="195">
        <f>BK90</f>
        <v>0</v>
      </c>
      <c r="K90" s="181"/>
      <c r="L90" s="186"/>
      <c r="M90" s="187"/>
      <c r="N90" s="188"/>
      <c r="O90" s="188"/>
      <c r="P90" s="189">
        <f>SUM(P91:P173)</f>
        <v>0</v>
      </c>
      <c r="Q90" s="188"/>
      <c r="R90" s="189">
        <f>SUM(R91:R173)</f>
        <v>7.3391634000000003</v>
      </c>
      <c r="S90" s="188"/>
      <c r="T90" s="190">
        <f>SUM(T91:T173)</f>
        <v>213.96155999999996</v>
      </c>
      <c r="AR90" s="191" t="s">
        <v>40</v>
      </c>
      <c r="AT90" s="192" t="s">
        <v>80</v>
      </c>
      <c r="AU90" s="192" t="s">
        <v>40</v>
      </c>
      <c r="AY90" s="191" t="s">
        <v>197</v>
      </c>
      <c r="BK90" s="193">
        <f>SUM(BK91:BK173)</f>
        <v>0</v>
      </c>
    </row>
    <row r="91" spans="1:65" s="2" customFormat="1" ht="33" customHeight="1">
      <c r="A91" s="37"/>
      <c r="B91" s="38"/>
      <c r="C91" s="196" t="s">
        <v>40</v>
      </c>
      <c r="D91" s="196" t="s">
        <v>199</v>
      </c>
      <c r="E91" s="197" t="s">
        <v>210</v>
      </c>
      <c r="F91" s="198" t="s">
        <v>211</v>
      </c>
      <c r="G91" s="199" t="s">
        <v>127</v>
      </c>
      <c r="H91" s="200">
        <v>141.25700000000001</v>
      </c>
      <c r="I91" s="201"/>
      <c r="J91" s="202">
        <f>ROUND(I91*H91,2)</f>
        <v>0</v>
      </c>
      <c r="K91" s="198" t="s">
        <v>202</v>
      </c>
      <c r="L91" s="42"/>
      <c r="M91" s="203" t="s">
        <v>32</v>
      </c>
      <c r="N91" s="204" t="s">
        <v>52</v>
      </c>
      <c r="O91" s="67"/>
      <c r="P91" s="205">
        <f>O91*H91</f>
        <v>0</v>
      </c>
      <c r="Q91" s="205">
        <v>0</v>
      </c>
      <c r="R91" s="205">
        <f>Q91*H91</f>
        <v>0</v>
      </c>
      <c r="S91" s="205">
        <v>0.26</v>
      </c>
      <c r="T91" s="206">
        <f>S91*H91</f>
        <v>36.726820000000004</v>
      </c>
      <c r="U91" s="37"/>
      <c r="V91" s="37"/>
      <c r="W91" s="37"/>
      <c r="X91" s="37"/>
      <c r="Y91" s="37"/>
      <c r="Z91" s="37"/>
      <c r="AA91" s="37"/>
      <c r="AB91" s="37"/>
      <c r="AC91" s="37"/>
      <c r="AD91" s="37"/>
      <c r="AE91" s="37"/>
      <c r="AR91" s="207" t="s">
        <v>166</v>
      </c>
      <c r="AT91" s="207" t="s">
        <v>199</v>
      </c>
      <c r="AU91" s="207" t="s">
        <v>90</v>
      </c>
      <c r="AY91" s="19" t="s">
        <v>197</v>
      </c>
      <c r="BE91" s="208">
        <f>IF(N91="základní",J91,0)</f>
        <v>0</v>
      </c>
      <c r="BF91" s="208">
        <f>IF(N91="snížená",J91,0)</f>
        <v>0</v>
      </c>
      <c r="BG91" s="208">
        <f>IF(N91="zákl. přenesená",J91,0)</f>
        <v>0</v>
      </c>
      <c r="BH91" s="208">
        <f>IF(N91="sníž. přenesená",J91,0)</f>
        <v>0</v>
      </c>
      <c r="BI91" s="208">
        <f>IF(N91="nulová",J91,0)</f>
        <v>0</v>
      </c>
      <c r="BJ91" s="19" t="s">
        <v>40</v>
      </c>
      <c r="BK91" s="208">
        <f>ROUND(I91*H91,2)</f>
        <v>0</v>
      </c>
      <c r="BL91" s="19" t="s">
        <v>166</v>
      </c>
      <c r="BM91" s="207" t="s">
        <v>1035</v>
      </c>
    </row>
    <row r="92" spans="1:65" s="2" customFormat="1" ht="124.8">
      <c r="A92" s="37"/>
      <c r="B92" s="38"/>
      <c r="C92" s="39"/>
      <c r="D92" s="209" t="s">
        <v>204</v>
      </c>
      <c r="E92" s="39"/>
      <c r="F92" s="210" t="s">
        <v>205</v>
      </c>
      <c r="G92" s="39"/>
      <c r="H92" s="39"/>
      <c r="I92" s="119"/>
      <c r="J92" s="39"/>
      <c r="K92" s="39"/>
      <c r="L92" s="42"/>
      <c r="M92" s="211"/>
      <c r="N92" s="212"/>
      <c r="O92" s="67"/>
      <c r="P92" s="67"/>
      <c r="Q92" s="67"/>
      <c r="R92" s="67"/>
      <c r="S92" s="67"/>
      <c r="T92" s="68"/>
      <c r="U92" s="37"/>
      <c r="V92" s="37"/>
      <c r="W92" s="37"/>
      <c r="X92" s="37"/>
      <c r="Y92" s="37"/>
      <c r="Z92" s="37"/>
      <c r="AA92" s="37"/>
      <c r="AB92" s="37"/>
      <c r="AC92" s="37"/>
      <c r="AD92" s="37"/>
      <c r="AE92" s="37"/>
      <c r="AT92" s="19" t="s">
        <v>204</v>
      </c>
      <c r="AU92" s="19" t="s">
        <v>90</v>
      </c>
    </row>
    <row r="93" spans="1:65" s="13" customFormat="1" ht="10.199999999999999">
      <c r="B93" s="213"/>
      <c r="C93" s="214"/>
      <c r="D93" s="209" t="s">
        <v>206</v>
      </c>
      <c r="E93" s="215" t="s">
        <v>32</v>
      </c>
      <c r="F93" s="216" t="s">
        <v>1036</v>
      </c>
      <c r="G93" s="214"/>
      <c r="H93" s="215" t="s">
        <v>32</v>
      </c>
      <c r="I93" s="217"/>
      <c r="J93" s="214"/>
      <c r="K93" s="214"/>
      <c r="L93" s="218"/>
      <c r="M93" s="219"/>
      <c r="N93" s="220"/>
      <c r="O93" s="220"/>
      <c r="P93" s="220"/>
      <c r="Q93" s="220"/>
      <c r="R93" s="220"/>
      <c r="S93" s="220"/>
      <c r="T93" s="221"/>
      <c r="AT93" s="222" t="s">
        <v>206</v>
      </c>
      <c r="AU93" s="222" t="s">
        <v>90</v>
      </c>
      <c r="AV93" s="13" t="s">
        <v>40</v>
      </c>
      <c r="AW93" s="13" t="s">
        <v>38</v>
      </c>
      <c r="AX93" s="13" t="s">
        <v>81</v>
      </c>
      <c r="AY93" s="222" t="s">
        <v>197</v>
      </c>
    </row>
    <row r="94" spans="1:65" s="14" customFormat="1" ht="10.199999999999999">
      <c r="B94" s="223"/>
      <c r="C94" s="224"/>
      <c r="D94" s="209" t="s">
        <v>206</v>
      </c>
      <c r="E94" s="225" t="s">
        <v>32</v>
      </c>
      <c r="F94" s="226" t="s">
        <v>1037</v>
      </c>
      <c r="G94" s="224"/>
      <c r="H94" s="227">
        <v>141.25700000000001</v>
      </c>
      <c r="I94" s="228"/>
      <c r="J94" s="224"/>
      <c r="K94" s="224"/>
      <c r="L94" s="229"/>
      <c r="M94" s="230"/>
      <c r="N94" s="231"/>
      <c r="O94" s="231"/>
      <c r="P94" s="231"/>
      <c r="Q94" s="231"/>
      <c r="R94" s="231"/>
      <c r="S94" s="231"/>
      <c r="T94" s="232"/>
      <c r="AT94" s="233" t="s">
        <v>206</v>
      </c>
      <c r="AU94" s="233" t="s">
        <v>90</v>
      </c>
      <c r="AV94" s="14" t="s">
        <v>90</v>
      </c>
      <c r="AW94" s="14" t="s">
        <v>38</v>
      </c>
      <c r="AX94" s="14" t="s">
        <v>81</v>
      </c>
      <c r="AY94" s="233" t="s">
        <v>197</v>
      </c>
    </row>
    <row r="95" spans="1:65" s="15" customFormat="1" ht="10.199999999999999">
      <c r="B95" s="234"/>
      <c r="C95" s="235"/>
      <c r="D95" s="209" t="s">
        <v>206</v>
      </c>
      <c r="E95" s="236" t="s">
        <v>32</v>
      </c>
      <c r="F95" s="237" t="s">
        <v>209</v>
      </c>
      <c r="G95" s="235"/>
      <c r="H95" s="238">
        <v>141.25700000000001</v>
      </c>
      <c r="I95" s="239"/>
      <c r="J95" s="235"/>
      <c r="K95" s="235"/>
      <c r="L95" s="240"/>
      <c r="M95" s="241"/>
      <c r="N95" s="242"/>
      <c r="O95" s="242"/>
      <c r="P95" s="242"/>
      <c r="Q95" s="242"/>
      <c r="R95" s="242"/>
      <c r="S95" s="242"/>
      <c r="T95" s="243"/>
      <c r="AT95" s="244" t="s">
        <v>206</v>
      </c>
      <c r="AU95" s="244" t="s">
        <v>90</v>
      </c>
      <c r="AV95" s="15" t="s">
        <v>166</v>
      </c>
      <c r="AW95" s="15" t="s">
        <v>38</v>
      </c>
      <c r="AX95" s="15" t="s">
        <v>40</v>
      </c>
      <c r="AY95" s="244" t="s">
        <v>197</v>
      </c>
    </row>
    <row r="96" spans="1:65" s="2" customFormat="1" ht="33" customHeight="1">
      <c r="A96" s="37"/>
      <c r="B96" s="38"/>
      <c r="C96" s="196" t="s">
        <v>90</v>
      </c>
      <c r="D96" s="196" t="s">
        <v>199</v>
      </c>
      <c r="E96" s="197" t="s">
        <v>1038</v>
      </c>
      <c r="F96" s="198" t="s">
        <v>1039</v>
      </c>
      <c r="G96" s="199" t="s">
        <v>127</v>
      </c>
      <c r="H96" s="200">
        <v>108.982</v>
      </c>
      <c r="I96" s="201"/>
      <c r="J96" s="202">
        <f>ROUND(I96*H96,2)</f>
        <v>0</v>
      </c>
      <c r="K96" s="198" t="s">
        <v>202</v>
      </c>
      <c r="L96" s="42"/>
      <c r="M96" s="203" t="s">
        <v>32</v>
      </c>
      <c r="N96" s="204" t="s">
        <v>52</v>
      </c>
      <c r="O96" s="67"/>
      <c r="P96" s="205">
        <f>O96*H96</f>
        <v>0</v>
      </c>
      <c r="Q96" s="205">
        <v>0</v>
      </c>
      <c r="R96" s="205">
        <f>Q96*H96</f>
        <v>0</v>
      </c>
      <c r="S96" s="205">
        <v>0.32</v>
      </c>
      <c r="T96" s="206">
        <f>S96*H96</f>
        <v>34.87424</v>
      </c>
      <c r="U96" s="37"/>
      <c r="V96" s="37"/>
      <c r="W96" s="37"/>
      <c r="X96" s="37"/>
      <c r="Y96" s="37"/>
      <c r="Z96" s="37"/>
      <c r="AA96" s="37"/>
      <c r="AB96" s="37"/>
      <c r="AC96" s="37"/>
      <c r="AD96" s="37"/>
      <c r="AE96" s="37"/>
      <c r="AR96" s="207" t="s">
        <v>166</v>
      </c>
      <c r="AT96" s="207" t="s">
        <v>199</v>
      </c>
      <c r="AU96" s="207" t="s">
        <v>90</v>
      </c>
      <c r="AY96" s="19" t="s">
        <v>197</v>
      </c>
      <c r="BE96" s="208">
        <f>IF(N96="základní",J96,0)</f>
        <v>0</v>
      </c>
      <c r="BF96" s="208">
        <f>IF(N96="snížená",J96,0)</f>
        <v>0</v>
      </c>
      <c r="BG96" s="208">
        <f>IF(N96="zákl. přenesená",J96,0)</f>
        <v>0</v>
      </c>
      <c r="BH96" s="208">
        <f>IF(N96="sníž. přenesená",J96,0)</f>
        <v>0</v>
      </c>
      <c r="BI96" s="208">
        <f>IF(N96="nulová",J96,0)</f>
        <v>0</v>
      </c>
      <c r="BJ96" s="19" t="s">
        <v>40</v>
      </c>
      <c r="BK96" s="208">
        <f>ROUND(I96*H96,2)</f>
        <v>0</v>
      </c>
      <c r="BL96" s="19" t="s">
        <v>166</v>
      </c>
      <c r="BM96" s="207" t="s">
        <v>1040</v>
      </c>
    </row>
    <row r="97" spans="1:65" s="2" customFormat="1" ht="115.2">
      <c r="A97" s="37"/>
      <c r="B97" s="38"/>
      <c r="C97" s="39"/>
      <c r="D97" s="209" t="s">
        <v>204</v>
      </c>
      <c r="E97" s="39"/>
      <c r="F97" s="210" t="s">
        <v>217</v>
      </c>
      <c r="G97" s="39"/>
      <c r="H97" s="39"/>
      <c r="I97" s="119"/>
      <c r="J97" s="39"/>
      <c r="K97" s="39"/>
      <c r="L97" s="42"/>
      <c r="M97" s="211"/>
      <c r="N97" s="212"/>
      <c r="O97" s="67"/>
      <c r="P97" s="67"/>
      <c r="Q97" s="67"/>
      <c r="R97" s="67"/>
      <c r="S97" s="67"/>
      <c r="T97" s="68"/>
      <c r="U97" s="37"/>
      <c r="V97" s="37"/>
      <c r="W97" s="37"/>
      <c r="X97" s="37"/>
      <c r="Y97" s="37"/>
      <c r="Z97" s="37"/>
      <c r="AA97" s="37"/>
      <c r="AB97" s="37"/>
      <c r="AC97" s="37"/>
      <c r="AD97" s="37"/>
      <c r="AE97" s="37"/>
      <c r="AT97" s="19" t="s">
        <v>204</v>
      </c>
      <c r="AU97" s="19" t="s">
        <v>90</v>
      </c>
    </row>
    <row r="98" spans="1:65" s="13" customFormat="1" ht="10.199999999999999">
      <c r="B98" s="213"/>
      <c r="C98" s="214"/>
      <c r="D98" s="209" t="s">
        <v>206</v>
      </c>
      <c r="E98" s="215" t="s">
        <v>32</v>
      </c>
      <c r="F98" s="216" t="s">
        <v>1036</v>
      </c>
      <c r="G98" s="214"/>
      <c r="H98" s="215" t="s">
        <v>32</v>
      </c>
      <c r="I98" s="217"/>
      <c r="J98" s="214"/>
      <c r="K98" s="214"/>
      <c r="L98" s="218"/>
      <c r="M98" s="219"/>
      <c r="N98" s="220"/>
      <c r="O98" s="220"/>
      <c r="P98" s="220"/>
      <c r="Q98" s="220"/>
      <c r="R98" s="220"/>
      <c r="S98" s="220"/>
      <c r="T98" s="221"/>
      <c r="AT98" s="222" t="s">
        <v>206</v>
      </c>
      <c r="AU98" s="222" t="s">
        <v>90</v>
      </c>
      <c r="AV98" s="13" t="s">
        <v>40</v>
      </c>
      <c r="AW98" s="13" t="s">
        <v>38</v>
      </c>
      <c r="AX98" s="13" t="s">
        <v>81</v>
      </c>
      <c r="AY98" s="222" t="s">
        <v>197</v>
      </c>
    </row>
    <row r="99" spans="1:65" s="14" customFormat="1" ht="10.199999999999999">
      <c r="B99" s="223"/>
      <c r="C99" s="224"/>
      <c r="D99" s="209" t="s">
        <v>206</v>
      </c>
      <c r="E99" s="225" t="s">
        <v>32</v>
      </c>
      <c r="F99" s="226" t="s">
        <v>1041</v>
      </c>
      <c r="G99" s="224"/>
      <c r="H99" s="227">
        <v>108.982</v>
      </c>
      <c r="I99" s="228"/>
      <c r="J99" s="224"/>
      <c r="K99" s="224"/>
      <c r="L99" s="229"/>
      <c r="M99" s="230"/>
      <c r="N99" s="231"/>
      <c r="O99" s="231"/>
      <c r="P99" s="231"/>
      <c r="Q99" s="231"/>
      <c r="R99" s="231"/>
      <c r="S99" s="231"/>
      <c r="T99" s="232"/>
      <c r="AT99" s="233" t="s">
        <v>206</v>
      </c>
      <c r="AU99" s="233" t="s">
        <v>90</v>
      </c>
      <c r="AV99" s="14" t="s">
        <v>90</v>
      </c>
      <c r="AW99" s="14" t="s">
        <v>38</v>
      </c>
      <c r="AX99" s="14" t="s">
        <v>81</v>
      </c>
      <c r="AY99" s="233" t="s">
        <v>197</v>
      </c>
    </row>
    <row r="100" spans="1:65" s="15" customFormat="1" ht="10.199999999999999">
      <c r="B100" s="234"/>
      <c r="C100" s="235"/>
      <c r="D100" s="209" t="s">
        <v>206</v>
      </c>
      <c r="E100" s="236" t="s">
        <v>32</v>
      </c>
      <c r="F100" s="237" t="s">
        <v>209</v>
      </c>
      <c r="G100" s="235"/>
      <c r="H100" s="238">
        <v>108.982</v>
      </c>
      <c r="I100" s="239"/>
      <c r="J100" s="235"/>
      <c r="K100" s="235"/>
      <c r="L100" s="240"/>
      <c r="M100" s="241"/>
      <c r="N100" s="242"/>
      <c r="O100" s="242"/>
      <c r="P100" s="242"/>
      <c r="Q100" s="242"/>
      <c r="R100" s="242"/>
      <c r="S100" s="242"/>
      <c r="T100" s="243"/>
      <c r="AT100" s="244" t="s">
        <v>206</v>
      </c>
      <c r="AU100" s="244" t="s">
        <v>90</v>
      </c>
      <c r="AV100" s="15" t="s">
        <v>166</v>
      </c>
      <c r="AW100" s="15" t="s">
        <v>38</v>
      </c>
      <c r="AX100" s="15" t="s">
        <v>40</v>
      </c>
      <c r="AY100" s="244" t="s">
        <v>197</v>
      </c>
    </row>
    <row r="101" spans="1:65" s="2" customFormat="1" ht="33" customHeight="1">
      <c r="A101" s="37"/>
      <c r="B101" s="38"/>
      <c r="C101" s="196" t="s">
        <v>114</v>
      </c>
      <c r="D101" s="196" t="s">
        <v>199</v>
      </c>
      <c r="E101" s="197" t="s">
        <v>226</v>
      </c>
      <c r="F101" s="198" t="s">
        <v>227</v>
      </c>
      <c r="G101" s="199" t="s">
        <v>127</v>
      </c>
      <c r="H101" s="200">
        <v>250.239</v>
      </c>
      <c r="I101" s="201"/>
      <c r="J101" s="202">
        <f>ROUND(I101*H101,2)</f>
        <v>0</v>
      </c>
      <c r="K101" s="198" t="s">
        <v>202</v>
      </c>
      <c r="L101" s="42"/>
      <c r="M101" s="203" t="s">
        <v>32</v>
      </c>
      <c r="N101" s="204" t="s">
        <v>52</v>
      </c>
      <c r="O101" s="67"/>
      <c r="P101" s="205">
        <f>O101*H101</f>
        <v>0</v>
      </c>
      <c r="Q101" s="205">
        <v>0</v>
      </c>
      <c r="R101" s="205">
        <f>Q101*H101</f>
        <v>0</v>
      </c>
      <c r="S101" s="205">
        <v>0.3</v>
      </c>
      <c r="T101" s="206">
        <f>S101*H101</f>
        <v>75.071699999999993</v>
      </c>
      <c r="U101" s="37"/>
      <c r="V101" s="37"/>
      <c r="W101" s="37"/>
      <c r="X101" s="37"/>
      <c r="Y101" s="37"/>
      <c r="Z101" s="37"/>
      <c r="AA101" s="37"/>
      <c r="AB101" s="37"/>
      <c r="AC101" s="37"/>
      <c r="AD101" s="37"/>
      <c r="AE101" s="37"/>
      <c r="AR101" s="207" t="s">
        <v>166</v>
      </c>
      <c r="AT101" s="207" t="s">
        <v>199</v>
      </c>
      <c r="AU101" s="207" t="s">
        <v>90</v>
      </c>
      <c r="AY101" s="19" t="s">
        <v>197</v>
      </c>
      <c r="BE101" s="208">
        <f>IF(N101="základní",J101,0)</f>
        <v>0</v>
      </c>
      <c r="BF101" s="208">
        <f>IF(N101="snížená",J101,0)</f>
        <v>0</v>
      </c>
      <c r="BG101" s="208">
        <f>IF(N101="zákl. přenesená",J101,0)</f>
        <v>0</v>
      </c>
      <c r="BH101" s="208">
        <f>IF(N101="sníž. přenesená",J101,0)</f>
        <v>0</v>
      </c>
      <c r="BI101" s="208">
        <f>IF(N101="nulová",J101,0)</f>
        <v>0</v>
      </c>
      <c r="BJ101" s="19" t="s">
        <v>40</v>
      </c>
      <c r="BK101" s="208">
        <f>ROUND(I101*H101,2)</f>
        <v>0</v>
      </c>
      <c r="BL101" s="19" t="s">
        <v>166</v>
      </c>
      <c r="BM101" s="207" t="s">
        <v>1042</v>
      </c>
    </row>
    <row r="102" spans="1:65" s="2" customFormat="1" ht="201.6">
      <c r="A102" s="37"/>
      <c r="B102" s="38"/>
      <c r="C102" s="39"/>
      <c r="D102" s="209" t="s">
        <v>204</v>
      </c>
      <c r="E102" s="39"/>
      <c r="F102" s="210" t="s">
        <v>222</v>
      </c>
      <c r="G102" s="39"/>
      <c r="H102" s="39"/>
      <c r="I102" s="119"/>
      <c r="J102" s="39"/>
      <c r="K102" s="39"/>
      <c r="L102" s="42"/>
      <c r="M102" s="211"/>
      <c r="N102" s="212"/>
      <c r="O102" s="67"/>
      <c r="P102" s="67"/>
      <c r="Q102" s="67"/>
      <c r="R102" s="67"/>
      <c r="S102" s="67"/>
      <c r="T102" s="68"/>
      <c r="U102" s="37"/>
      <c r="V102" s="37"/>
      <c r="W102" s="37"/>
      <c r="X102" s="37"/>
      <c r="Y102" s="37"/>
      <c r="Z102" s="37"/>
      <c r="AA102" s="37"/>
      <c r="AB102" s="37"/>
      <c r="AC102" s="37"/>
      <c r="AD102" s="37"/>
      <c r="AE102" s="37"/>
      <c r="AT102" s="19" t="s">
        <v>204</v>
      </c>
      <c r="AU102" s="19" t="s">
        <v>90</v>
      </c>
    </row>
    <row r="103" spans="1:65" s="2" customFormat="1" ht="19.2">
      <c r="A103" s="37"/>
      <c r="B103" s="38"/>
      <c r="C103" s="39"/>
      <c r="D103" s="209" t="s">
        <v>223</v>
      </c>
      <c r="E103" s="39"/>
      <c r="F103" s="210" t="s">
        <v>1043</v>
      </c>
      <c r="G103" s="39"/>
      <c r="H103" s="39"/>
      <c r="I103" s="119"/>
      <c r="J103" s="39"/>
      <c r="K103" s="39"/>
      <c r="L103" s="42"/>
      <c r="M103" s="211"/>
      <c r="N103" s="212"/>
      <c r="O103" s="67"/>
      <c r="P103" s="67"/>
      <c r="Q103" s="67"/>
      <c r="R103" s="67"/>
      <c r="S103" s="67"/>
      <c r="T103" s="68"/>
      <c r="U103" s="37"/>
      <c r="V103" s="37"/>
      <c r="W103" s="37"/>
      <c r="X103" s="37"/>
      <c r="Y103" s="37"/>
      <c r="Z103" s="37"/>
      <c r="AA103" s="37"/>
      <c r="AB103" s="37"/>
      <c r="AC103" s="37"/>
      <c r="AD103" s="37"/>
      <c r="AE103" s="37"/>
      <c r="AT103" s="19" t="s">
        <v>223</v>
      </c>
      <c r="AU103" s="19" t="s">
        <v>90</v>
      </c>
    </row>
    <row r="104" spans="1:65" s="13" customFormat="1" ht="10.199999999999999">
      <c r="B104" s="213"/>
      <c r="C104" s="214"/>
      <c r="D104" s="209" t="s">
        <v>206</v>
      </c>
      <c r="E104" s="215" t="s">
        <v>32</v>
      </c>
      <c r="F104" s="216" t="s">
        <v>1036</v>
      </c>
      <c r="G104" s="214"/>
      <c r="H104" s="215" t="s">
        <v>32</v>
      </c>
      <c r="I104" s="217"/>
      <c r="J104" s="214"/>
      <c r="K104" s="214"/>
      <c r="L104" s="218"/>
      <c r="M104" s="219"/>
      <c r="N104" s="220"/>
      <c r="O104" s="220"/>
      <c r="P104" s="220"/>
      <c r="Q104" s="220"/>
      <c r="R104" s="220"/>
      <c r="S104" s="220"/>
      <c r="T104" s="221"/>
      <c r="AT104" s="222" t="s">
        <v>206</v>
      </c>
      <c r="AU104" s="222" t="s">
        <v>90</v>
      </c>
      <c r="AV104" s="13" t="s">
        <v>40</v>
      </c>
      <c r="AW104" s="13" t="s">
        <v>38</v>
      </c>
      <c r="AX104" s="13" t="s">
        <v>81</v>
      </c>
      <c r="AY104" s="222" t="s">
        <v>197</v>
      </c>
    </row>
    <row r="105" spans="1:65" s="14" customFormat="1" ht="10.199999999999999">
      <c r="B105" s="223"/>
      <c r="C105" s="224"/>
      <c r="D105" s="209" t="s">
        <v>206</v>
      </c>
      <c r="E105" s="225" t="s">
        <v>32</v>
      </c>
      <c r="F105" s="226" t="s">
        <v>1044</v>
      </c>
      <c r="G105" s="224"/>
      <c r="H105" s="227">
        <v>141.25700000000001</v>
      </c>
      <c r="I105" s="228"/>
      <c r="J105" s="224"/>
      <c r="K105" s="224"/>
      <c r="L105" s="229"/>
      <c r="M105" s="230"/>
      <c r="N105" s="231"/>
      <c r="O105" s="231"/>
      <c r="P105" s="231"/>
      <c r="Q105" s="231"/>
      <c r="R105" s="231"/>
      <c r="S105" s="231"/>
      <c r="T105" s="232"/>
      <c r="AT105" s="233" t="s">
        <v>206</v>
      </c>
      <c r="AU105" s="233" t="s">
        <v>90</v>
      </c>
      <c r="AV105" s="14" t="s">
        <v>90</v>
      </c>
      <c r="AW105" s="14" t="s">
        <v>38</v>
      </c>
      <c r="AX105" s="14" t="s">
        <v>81</v>
      </c>
      <c r="AY105" s="233" t="s">
        <v>197</v>
      </c>
    </row>
    <row r="106" spans="1:65" s="14" customFormat="1" ht="10.199999999999999">
      <c r="B106" s="223"/>
      <c r="C106" s="224"/>
      <c r="D106" s="209" t="s">
        <v>206</v>
      </c>
      <c r="E106" s="225" t="s">
        <v>32</v>
      </c>
      <c r="F106" s="226" t="s">
        <v>1045</v>
      </c>
      <c r="G106" s="224"/>
      <c r="H106" s="227">
        <v>108.982</v>
      </c>
      <c r="I106" s="228"/>
      <c r="J106" s="224"/>
      <c r="K106" s="224"/>
      <c r="L106" s="229"/>
      <c r="M106" s="230"/>
      <c r="N106" s="231"/>
      <c r="O106" s="231"/>
      <c r="P106" s="231"/>
      <c r="Q106" s="231"/>
      <c r="R106" s="231"/>
      <c r="S106" s="231"/>
      <c r="T106" s="232"/>
      <c r="AT106" s="233" t="s">
        <v>206</v>
      </c>
      <c r="AU106" s="233" t="s">
        <v>90</v>
      </c>
      <c r="AV106" s="14" t="s">
        <v>90</v>
      </c>
      <c r="AW106" s="14" t="s">
        <v>38</v>
      </c>
      <c r="AX106" s="14" t="s">
        <v>81</v>
      </c>
      <c r="AY106" s="233" t="s">
        <v>197</v>
      </c>
    </row>
    <row r="107" spans="1:65" s="15" customFormat="1" ht="10.199999999999999">
      <c r="B107" s="234"/>
      <c r="C107" s="235"/>
      <c r="D107" s="209" t="s">
        <v>206</v>
      </c>
      <c r="E107" s="236" t="s">
        <v>32</v>
      </c>
      <c r="F107" s="237" t="s">
        <v>209</v>
      </c>
      <c r="G107" s="235"/>
      <c r="H107" s="238">
        <v>250.239</v>
      </c>
      <c r="I107" s="239"/>
      <c r="J107" s="235"/>
      <c r="K107" s="235"/>
      <c r="L107" s="240"/>
      <c r="M107" s="241"/>
      <c r="N107" s="242"/>
      <c r="O107" s="242"/>
      <c r="P107" s="242"/>
      <c r="Q107" s="242"/>
      <c r="R107" s="242"/>
      <c r="S107" s="242"/>
      <c r="T107" s="243"/>
      <c r="AT107" s="244" t="s">
        <v>206</v>
      </c>
      <c r="AU107" s="244" t="s">
        <v>90</v>
      </c>
      <c r="AV107" s="15" t="s">
        <v>166</v>
      </c>
      <c r="AW107" s="15" t="s">
        <v>38</v>
      </c>
      <c r="AX107" s="15" t="s">
        <v>40</v>
      </c>
      <c r="AY107" s="244" t="s">
        <v>197</v>
      </c>
    </row>
    <row r="108" spans="1:65" s="2" customFormat="1" ht="33" customHeight="1">
      <c r="A108" s="37"/>
      <c r="B108" s="38"/>
      <c r="C108" s="196" t="s">
        <v>166</v>
      </c>
      <c r="D108" s="196" t="s">
        <v>199</v>
      </c>
      <c r="E108" s="197" t="s">
        <v>1046</v>
      </c>
      <c r="F108" s="198" t="s">
        <v>1047</v>
      </c>
      <c r="G108" s="199" t="s">
        <v>127</v>
      </c>
      <c r="H108" s="200">
        <v>53.65</v>
      </c>
      <c r="I108" s="201"/>
      <c r="J108" s="202">
        <f>ROUND(I108*H108,2)</f>
        <v>0</v>
      </c>
      <c r="K108" s="198" t="s">
        <v>202</v>
      </c>
      <c r="L108" s="42"/>
      <c r="M108" s="203" t="s">
        <v>32</v>
      </c>
      <c r="N108" s="204" t="s">
        <v>52</v>
      </c>
      <c r="O108" s="67"/>
      <c r="P108" s="205">
        <f>O108*H108</f>
        <v>0</v>
      </c>
      <c r="Q108" s="205">
        <v>0</v>
      </c>
      <c r="R108" s="205">
        <f>Q108*H108</f>
        <v>0</v>
      </c>
      <c r="S108" s="205">
        <v>0.5</v>
      </c>
      <c r="T108" s="206">
        <f>S108*H108</f>
        <v>26.824999999999999</v>
      </c>
      <c r="U108" s="37"/>
      <c r="V108" s="37"/>
      <c r="W108" s="37"/>
      <c r="X108" s="37"/>
      <c r="Y108" s="37"/>
      <c r="Z108" s="37"/>
      <c r="AA108" s="37"/>
      <c r="AB108" s="37"/>
      <c r="AC108" s="37"/>
      <c r="AD108" s="37"/>
      <c r="AE108" s="37"/>
      <c r="AR108" s="207" t="s">
        <v>166</v>
      </c>
      <c r="AT108" s="207" t="s">
        <v>199</v>
      </c>
      <c r="AU108" s="207" t="s">
        <v>90</v>
      </c>
      <c r="AY108" s="19" t="s">
        <v>197</v>
      </c>
      <c r="BE108" s="208">
        <f>IF(N108="základní",J108,0)</f>
        <v>0</v>
      </c>
      <c r="BF108" s="208">
        <f>IF(N108="snížená",J108,0)</f>
        <v>0</v>
      </c>
      <c r="BG108" s="208">
        <f>IF(N108="zákl. přenesená",J108,0)</f>
        <v>0</v>
      </c>
      <c r="BH108" s="208">
        <f>IF(N108="sníž. přenesená",J108,0)</f>
        <v>0</v>
      </c>
      <c r="BI108" s="208">
        <f>IF(N108="nulová",J108,0)</f>
        <v>0</v>
      </c>
      <c r="BJ108" s="19" t="s">
        <v>40</v>
      </c>
      <c r="BK108" s="208">
        <f>ROUND(I108*H108,2)</f>
        <v>0</v>
      </c>
      <c r="BL108" s="19" t="s">
        <v>166</v>
      </c>
      <c r="BM108" s="207" t="s">
        <v>1048</v>
      </c>
    </row>
    <row r="109" spans="1:65" s="2" customFormat="1" ht="201.6">
      <c r="A109" s="37"/>
      <c r="B109" s="38"/>
      <c r="C109" s="39"/>
      <c r="D109" s="209" t="s">
        <v>204</v>
      </c>
      <c r="E109" s="39"/>
      <c r="F109" s="210" t="s">
        <v>222</v>
      </c>
      <c r="G109" s="39"/>
      <c r="H109" s="39"/>
      <c r="I109" s="119"/>
      <c r="J109" s="39"/>
      <c r="K109" s="39"/>
      <c r="L109" s="42"/>
      <c r="M109" s="211"/>
      <c r="N109" s="212"/>
      <c r="O109" s="67"/>
      <c r="P109" s="67"/>
      <c r="Q109" s="67"/>
      <c r="R109" s="67"/>
      <c r="S109" s="67"/>
      <c r="T109" s="68"/>
      <c r="U109" s="37"/>
      <c r="V109" s="37"/>
      <c r="W109" s="37"/>
      <c r="X109" s="37"/>
      <c r="Y109" s="37"/>
      <c r="Z109" s="37"/>
      <c r="AA109" s="37"/>
      <c r="AB109" s="37"/>
      <c r="AC109" s="37"/>
      <c r="AD109" s="37"/>
      <c r="AE109" s="37"/>
      <c r="AT109" s="19" t="s">
        <v>204</v>
      </c>
      <c r="AU109" s="19" t="s">
        <v>90</v>
      </c>
    </row>
    <row r="110" spans="1:65" s="14" customFormat="1" ht="10.199999999999999">
      <c r="B110" s="223"/>
      <c r="C110" s="224"/>
      <c r="D110" s="209" t="s">
        <v>206</v>
      </c>
      <c r="E110" s="225" t="s">
        <v>32</v>
      </c>
      <c r="F110" s="226" t="s">
        <v>1049</v>
      </c>
      <c r="G110" s="224"/>
      <c r="H110" s="227">
        <v>35.76</v>
      </c>
      <c r="I110" s="228"/>
      <c r="J110" s="224"/>
      <c r="K110" s="224"/>
      <c r="L110" s="229"/>
      <c r="M110" s="230"/>
      <c r="N110" s="231"/>
      <c r="O110" s="231"/>
      <c r="P110" s="231"/>
      <c r="Q110" s="231"/>
      <c r="R110" s="231"/>
      <c r="S110" s="231"/>
      <c r="T110" s="232"/>
      <c r="AT110" s="233" t="s">
        <v>206</v>
      </c>
      <c r="AU110" s="233" t="s">
        <v>90</v>
      </c>
      <c r="AV110" s="14" t="s">
        <v>90</v>
      </c>
      <c r="AW110" s="14" t="s">
        <v>38</v>
      </c>
      <c r="AX110" s="14" t="s">
        <v>81</v>
      </c>
      <c r="AY110" s="233" t="s">
        <v>197</v>
      </c>
    </row>
    <row r="111" spans="1:65" s="14" customFormat="1" ht="10.199999999999999">
      <c r="B111" s="223"/>
      <c r="C111" s="224"/>
      <c r="D111" s="209" t="s">
        <v>206</v>
      </c>
      <c r="E111" s="225" t="s">
        <v>32</v>
      </c>
      <c r="F111" s="226" t="s">
        <v>1050</v>
      </c>
      <c r="G111" s="224"/>
      <c r="H111" s="227">
        <v>17.89</v>
      </c>
      <c r="I111" s="228"/>
      <c r="J111" s="224"/>
      <c r="K111" s="224"/>
      <c r="L111" s="229"/>
      <c r="M111" s="230"/>
      <c r="N111" s="231"/>
      <c r="O111" s="231"/>
      <c r="P111" s="231"/>
      <c r="Q111" s="231"/>
      <c r="R111" s="231"/>
      <c r="S111" s="231"/>
      <c r="T111" s="232"/>
      <c r="AT111" s="233" t="s">
        <v>206</v>
      </c>
      <c r="AU111" s="233" t="s">
        <v>90</v>
      </c>
      <c r="AV111" s="14" t="s">
        <v>90</v>
      </c>
      <c r="AW111" s="14" t="s">
        <v>38</v>
      </c>
      <c r="AX111" s="14" t="s">
        <v>81</v>
      </c>
      <c r="AY111" s="233" t="s">
        <v>197</v>
      </c>
    </row>
    <row r="112" spans="1:65" s="2" customFormat="1" ht="21.75" customHeight="1">
      <c r="A112" s="37"/>
      <c r="B112" s="38"/>
      <c r="C112" s="196" t="s">
        <v>225</v>
      </c>
      <c r="D112" s="196" t="s">
        <v>199</v>
      </c>
      <c r="E112" s="197" t="s">
        <v>1051</v>
      </c>
      <c r="F112" s="198" t="s">
        <v>1052</v>
      </c>
      <c r="G112" s="199" t="s">
        <v>127</v>
      </c>
      <c r="H112" s="200">
        <v>53.65</v>
      </c>
      <c r="I112" s="201"/>
      <c r="J112" s="202">
        <f>ROUND(I112*H112,2)</f>
        <v>0</v>
      </c>
      <c r="K112" s="198" t="s">
        <v>202</v>
      </c>
      <c r="L112" s="42"/>
      <c r="M112" s="203" t="s">
        <v>32</v>
      </c>
      <c r="N112" s="204" t="s">
        <v>52</v>
      </c>
      <c r="O112" s="67"/>
      <c r="P112" s="205">
        <f>O112*H112</f>
        <v>0</v>
      </c>
      <c r="Q112" s="205">
        <v>0</v>
      </c>
      <c r="R112" s="205">
        <f>Q112*H112</f>
        <v>0</v>
      </c>
      <c r="S112" s="205">
        <v>0.32500000000000001</v>
      </c>
      <c r="T112" s="206">
        <f>S112*H112</f>
        <v>17.436250000000001</v>
      </c>
      <c r="U112" s="37"/>
      <c r="V112" s="37"/>
      <c r="W112" s="37"/>
      <c r="X112" s="37"/>
      <c r="Y112" s="37"/>
      <c r="Z112" s="37"/>
      <c r="AA112" s="37"/>
      <c r="AB112" s="37"/>
      <c r="AC112" s="37"/>
      <c r="AD112" s="37"/>
      <c r="AE112" s="37"/>
      <c r="AR112" s="207" t="s">
        <v>166</v>
      </c>
      <c r="AT112" s="207" t="s">
        <v>199</v>
      </c>
      <c r="AU112" s="207" t="s">
        <v>90</v>
      </c>
      <c r="AY112" s="19" t="s">
        <v>197</v>
      </c>
      <c r="BE112" s="208">
        <f>IF(N112="základní",J112,0)</f>
        <v>0</v>
      </c>
      <c r="BF112" s="208">
        <f>IF(N112="snížená",J112,0)</f>
        <v>0</v>
      </c>
      <c r="BG112" s="208">
        <f>IF(N112="zákl. přenesená",J112,0)</f>
        <v>0</v>
      </c>
      <c r="BH112" s="208">
        <f>IF(N112="sníž. přenesená",J112,0)</f>
        <v>0</v>
      </c>
      <c r="BI112" s="208">
        <f>IF(N112="nulová",J112,0)</f>
        <v>0</v>
      </c>
      <c r="BJ112" s="19" t="s">
        <v>40</v>
      </c>
      <c r="BK112" s="208">
        <f>ROUND(I112*H112,2)</f>
        <v>0</v>
      </c>
      <c r="BL112" s="19" t="s">
        <v>166</v>
      </c>
      <c r="BM112" s="207" t="s">
        <v>1053</v>
      </c>
    </row>
    <row r="113" spans="1:65" s="2" customFormat="1" ht="201.6">
      <c r="A113" s="37"/>
      <c r="B113" s="38"/>
      <c r="C113" s="39"/>
      <c r="D113" s="209" t="s">
        <v>204</v>
      </c>
      <c r="E113" s="39"/>
      <c r="F113" s="210" t="s">
        <v>222</v>
      </c>
      <c r="G113" s="39"/>
      <c r="H113" s="39"/>
      <c r="I113" s="119"/>
      <c r="J113" s="39"/>
      <c r="K113" s="39"/>
      <c r="L113" s="42"/>
      <c r="M113" s="211"/>
      <c r="N113" s="212"/>
      <c r="O113" s="67"/>
      <c r="P113" s="67"/>
      <c r="Q113" s="67"/>
      <c r="R113" s="67"/>
      <c r="S113" s="67"/>
      <c r="T113" s="68"/>
      <c r="U113" s="37"/>
      <c r="V113" s="37"/>
      <c r="W113" s="37"/>
      <c r="X113" s="37"/>
      <c r="Y113" s="37"/>
      <c r="Z113" s="37"/>
      <c r="AA113" s="37"/>
      <c r="AB113" s="37"/>
      <c r="AC113" s="37"/>
      <c r="AD113" s="37"/>
      <c r="AE113" s="37"/>
      <c r="AT113" s="19" t="s">
        <v>204</v>
      </c>
      <c r="AU113" s="19" t="s">
        <v>90</v>
      </c>
    </row>
    <row r="114" spans="1:65" s="14" customFormat="1" ht="10.199999999999999">
      <c r="B114" s="223"/>
      <c r="C114" s="224"/>
      <c r="D114" s="209" t="s">
        <v>206</v>
      </c>
      <c r="E114" s="225" t="s">
        <v>32</v>
      </c>
      <c r="F114" s="226" t="s">
        <v>1049</v>
      </c>
      <c r="G114" s="224"/>
      <c r="H114" s="227">
        <v>35.76</v>
      </c>
      <c r="I114" s="228"/>
      <c r="J114" s="224"/>
      <c r="K114" s="224"/>
      <c r="L114" s="229"/>
      <c r="M114" s="230"/>
      <c r="N114" s="231"/>
      <c r="O114" s="231"/>
      <c r="P114" s="231"/>
      <c r="Q114" s="231"/>
      <c r="R114" s="231"/>
      <c r="S114" s="231"/>
      <c r="T114" s="232"/>
      <c r="AT114" s="233" t="s">
        <v>206</v>
      </c>
      <c r="AU114" s="233" t="s">
        <v>90</v>
      </c>
      <c r="AV114" s="14" t="s">
        <v>90</v>
      </c>
      <c r="AW114" s="14" t="s">
        <v>38</v>
      </c>
      <c r="AX114" s="14" t="s">
        <v>81</v>
      </c>
      <c r="AY114" s="233" t="s">
        <v>197</v>
      </c>
    </row>
    <row r="115" spans="1:65" s="14" customFormat="1" ht="10.199999999999999">
      <c r="B115" s="223"/>
      <c r="C115" s="224"/>
      <c r="D115" s="209" t="s">
        <v>206</v>
      </c>
      <c r="E115" s="225" t="s">
        <v>32</v>
      </c>
      <c r="F115" s="226" t="s">
        <v>1050</v>
      </c>
      <c r="G115" s="224"/>
      <c r="H115" s="227">
        <v>17.89</v>
      </c>
      <c r="I115" s="228"/>
      <c r="J115" s="224"/>
      <c r="K115" s="224"/>
      <c r="L115" s="229"/>
      <c r="M115" s="230"/>
      <c r="N115" s="231"/>
      <c r="O115" s="231"/>
      <c r="P115" s="231"/>
      <c r="Q115" s="231"/>
      <c r="R115" s="231"/>
      <c r="S115" s="231"/>
      <c r="T115" s="232"/>
      <c r="AT115" s="233" t="s">
        <v>206</v>
      </c>
      <c r="AU115" s="233" t="s">
        <v>90</v>
      </c>
      <c r="AV115" s="14" t="s">
        <v>90</v>
      </c>
      <c r="AW115" s="14" t="s">
        <v>38</v>
      </c>
      <c r="AX115" s="14" t="s">
        <v>81</v>
      </c>
      <c r="AY115" s="233" t="s">
        <v>197</v>
      </c>
    </row>
    <row r="116" spans="1:65" s="2" customFormat="1" ht="21.75" customHeight="1">
      <c r="A116" s="37"/>
      <c r="B116" s="38"/>
      <c r="C116" s="196" t="s">
        <v>229</v>
      </c>
      <c r="D116" s="196" t="s">
        <v>199</v>
      </c>
      <c r="E116" s="197" t="s">
        <v>1054</v>
      </c>
      <c r="F116" s="198" t="s">
        <v>1055</v>
      </c>
      <c r="G116" s="199" t="s">
        <v>127</v>
      </c>
      <c r="H116" s="200">
        <v>53.65</v>
      </c>
      <c r="I116" s="201"/>
      <c r="J116" s="202">
        <f>ROUND(I116*H116,2)</f>
        <v>0</v>
      </c>
      <c r="K116" s="198" t="s">
        <v>202</v>
      </c>
      <c r="L116" s="42"/>
      <c r="M116" s="203" t="s">
        <v>32</v>
      </c>
      <c r="N116" s="204" t="s">
        <v>52</v>
      </c>
      <c r="O116" s="67"/>
      <c r="P116" s="205">
        <f>O116*H116</f>
        <v>0</v>
      </c>
      <c r="Q116" s="205">
        <v>0</v>
      </c>
      <c r="R116" s="205">
        <f>Q116*H116</f>
        <v>0</v>
      </c>
      <c r="S116" s="205">
        <v>0.316</v>
      </c>
      <c r="T116" s="206">
        <f>S116*H116</f>
        <v>16.953399999999998</v>
      </c>
      <c r="U116" s="37"/>
      <c r="V116" s="37"/>
      <c r="W116" s="37"/>
      <c r="X116" s="37"/>
      <c r="Y116" s="37"/>
      <c r="Z116" s="37"/>
      <c r="AA116" s="37"/>
      <c r="AB116" s="37"/>
      <c r="AC116" s="37"/>
      <c r="AD116" s="37"/>
      <c r="AE116" s="37"/>
      <c r="AR116" s="207" t="s">
        <v>166</v>
      </c>
      <c r="AT116" s="207" t="s">
        <v>199</v>
      </c>
      <c r="AU116" s="207" t="s">
        <v>90</v>
      </c>
      <c r="AY116" s="19" t="s">
        <v>197</v>
      </c>
      <c r="BE116" s="208">
        <f>IF(N116="základní",J116,0)</f>
        <v>0</v>
      </c>
      <c r="BF116" s="208">
        <f>IF(N116="snížená",J116,0)</f>
        <v>0</v>
      </c>
      <c r="BG116" s="208">
        <f>IF(N116="zákl. přenesená",J116,0)</f>
        <v>0</v>
      </c>
      <c r="BH116" s="208">
        <f>IF(N116="sníž. přenesená",J116,0)</f>
        <v>0</v>
      </c>
      <c r="BI116" s="208">
        <f>IF(N116="nulová",J116,0)</f>
        <v>0</v>
      </c>
      <c r="BJ116" s="19" t="s">
        <v>40</v>
      </c>
      <c r="BK116" s="208">
        <f>ROUND(I116*H116,2)</f>
        <v>0</v>
      </c>
      <c r="BL116" s="19" t="s">
        <v>166</v>
      </c>
      <c r="BM116" s="207" t="s">
        <v>1056</v>
      </c>
    </row>
    <row r="117" spans="1:65" s="2" customFormat="1" ht="201.6">
      <c r="A117" s="37"/>
      <c r="B117" s="38"/>
      <c r="C117" s="39"/>
      <c r="D117" s="209" t="s">
        <v>204</v>
      </c>
      <c r="E117" s="39"/>
      <c r="F117" s="210" t="s">
        <v>222</v>
      </c>
      <c r="G117" s="39"/>
      <c r="H117" s="39"/>
      <c r="I117" s="119"/>
      <c r="J117" s="39"/>
      <c r="K117" s="39"/>
      <c r="L117" s="42"/>
      <c r="M117" s="211"/>
      <c r="N117" s="212"/>
      <c r="O117" s="67"/>
      <c r="P117" s="67"/>
      <c r="Q117" s="67"/>
      <c r="R117" s="67"/>
      <c r="S117" s="67"/>
      <c r="T117" s="68"/>
      <c r="U117" s="37"/>
      <c r="V117" s="37"/>
      <c r="W117" s="37"/>
      <c r="X117" s="37"/>
      <c r="Y117" s="37"/>
      <c r="Z117" s="37"/>
      <c r="AA117" s="37"/>
      <c r="AB117" s="37"/>
      <c r="AC117" s="37"/>
      <c r="AD117" s="37"/>
      <c r="AE117" s="37"/>
      <c r="AT117" s="19" t="s">
        <v>204</v>
      </c>
      <c r="AU117" s="19" t="s">
        <v>90</v>
      </c>
    </row>
    <row r="118" spans="1:65" s="14" customFormat="1" ht="10.199999999999999">
      <c r="B118" s="223"/>
      <c r="C118" s="224"/>
      <c r="D118" s="209" t="s">
        <v>206</v>
      </c>
      <c r="E118" s="225" t="s">
        <v>32</v>
      </c>
      <c r="F118" s="226" t="s">
        <v>1049</v>
      </c>
      <c r="G118" s="224"/>
      <c r="H118" s="227">
        <v>35.76</v>
      </c>
      <c r="I118" s="228"/>
      <c r="J118" s="224"/>
      <c r="K118" s="224"/>
      <c r="L118" s="229"/>
      <c r="M118" s="230"/>
      <c r="N118" s="231"/>
      <c r="O118" s="231"/>
      <c r="P118" s="231"/>
      <c r="Q118" s="231"/>
      <c r="R118" s="231"/>
      <c r="S118" s="231"/>
      <c r="T118" s="232"/>
      <c r="AT118" s="233" t="s">
        <v>206</v>
      </c>
      <c r="AU118" s="233" t="s">
        <v>90</v>
      </c>
      <c r="AV118" s="14" t="s">
        <v>90</v>
      </c>
      <c r="AW118" s="14" t="s">
        <v>38</v>
      </c>
      <c r="AX118" s="14" t="s">
        <v>81</v>
      </c>
      <c r="AY118" s="233" t="s">
        <v>197</v>
      </c>
    </row>
    <row r="119" spans="1:65" s="14" customFormat="1" ht="10.199999999999999">
      <c r="B119" s="223"/>
      <c r="C119" s="224"/>
      <c r="D119" s="209" t="s">
        <v>206</v>
      </c>
      <c r="E119" s="225" t="s">
        <v>32</v>
      </c>
      <c r="F119" s="226" t="s">
        <v>1050</v>
      </c>
      <c r="G119" s="224"/>
      <c r="H119" s="227">
        <v>17.89</v>
      </c>
      <c r="I119" s="228"/>
      <c r="J119" s="224"/>
      <c r="K119" s="224"/>
      <c r="L119" s="229"/>
      <c r="M119" s="230"/>
      <c r="N119" s="231"/>
      <c r="O119" s="231"/>
      <c r="P119" s="231"/>
      <c r="Q119" s="231"/>
      <c r="R119" s="231"/>
      <c r="S119" s="231"/>
      <c r="T119" s="232"/>
      <c r="AT119" s="233" t="s">
        <v>206</v>
      </c>
      <c r="AU119" s="233" t="s">
        <v>90</v>
      </c>
      <c r="AV119" s="14" t="s">
        <v>90</v>
      </c>
      <c r="AW119" s="14" t="s">
        <v>38</v>
      </c>
      <c r="AX119" s="14" t="s">
        <v>81</v>
      </c>
      <c r="AY119" s="233" t="s">
        <v>197</v>
      </c>
    </row>
    <row r="120" spans="1:65" s="2" customFormat="1" ht="21.75" customHeight="1">
      <c r="A120" s="37"/>
      <c r="B120" s="38"/>
      <c r="C120" s="196" t="s">
        <v>235</v>
      </c>
      <c r="D120" s="196" t="s">
        <v>199</v>
      </c>
      <c r="E120" s="197" t="s">
        <v>252</v>
      </c>
      <c r="F120" s="198" t="s">
        <v>253</v>
      </c>
      <c r="G120" s="199" t="s">
        <v>112</v>
      </c>
      <c r="H120" s="200">
        <v>29.63</v>
      </c>
      <c r="I120" s="201"/>
      <c r="J120" s="202">
        <f>ROUND(I120*H120,2)</f>
        <v>0</v>
      </c>
      <c r="K120" s="198" t="s">
        <v>202</v>
      </c>
      <c r="L120" s="42"/>
      <c r="M120" s="203" t="s">
        <v>32</v>
      </c>
      <c r="N120" s="204" t="s">
        <v>52</v>
      </c>
      <c r="O120" s="67"/>
      <c r="P120" s="205">
        <f>O120*H120</f>
        <v>0</v>
      </c>
      <c r="Q120" s="205">
        <v>0</v>
      </c>
      <c r="R120" s="205">
        <f>Q120*H120</f>
        <v>0</v>
      </c>
      <c r="S120" s="205">
        <v>0.20499999999999999</v>
      </c>
      <c r="T120" s="206">
        <f>S120*H120</f>
        <v>6.0741499999999995</v>
      </c>
      <c r="U120" s="37"/>
      <c r="V120" s="37"/>
      <c r="W120" s="37"/>
      <c r="X120" s="37"/>
      <c r="Y120" s="37"/>
      <c r="Z120" s="37"/>
      <c r="AA120" s="37"/>
      <c r="AB120" s="37"/>
      <c r="AC120" s="37"/>
      <c r="AD120" s="37"/>
      <c r="AE120" s="37"/>
      <c r="AR120" s="207" t="s">
        <v>166</v>
      </c>
      <c r="AT120" s="207" t="s">
        <v>199</v>
      </c>
      <c r="AU120" s="207" t="s">
        <v>90</v>
      </c>
      <c r="AY120" s="19" t="s">
        <v>197</v>
      </c>
      <c r="BE120" s="208">
        <f>IF(N120="základní",J120,0)</f>
        <v>0</v>
      </c>
      <c r="BF120" s="208">
        <f>IF(N120="snížená",J120,0)</f>
        <v>0</v>
      </c>
      <c r="BG120" s="208">
        <f>IF(N120="zákl. přenesená",J120,0)</f>
        <v>0</v>
      </c>
      <c r="BH120" s="208">
        <f>IF(N120="sníž. přenesená",J120,0)</f>
        <v>0</v>
      </c>
      <c r="BI120" s="208">
        <f>IF(N120="nulová",J120,0)</f>
        <v>0</v>
      </c>
      <c r="BJ120" s="19" t="s">
        <v>40</v>
      </c>
      <c r="BK120" s="208">
        <f>ROUND(I120*H120,2)</f>
        <v>0</v>
      </c>
      <c r="BL120" s="19" t="s">
        <v>166</v>
      </c>
      <c r="BM120" s="207" t="s">
        <v>1057</v>
      </c>
    </row>
    <row r="121" spans="1:65" s="2" customFormat="1" ht="134.4">
      <c r="A121" s="37"/>
      <c r="B121" s="38"/>
      <c r="C121" s="39"/>
      <c r="D121" s="209" t="s">
        <v>204</v>
      </c>
      <c r="E121" s="39"/>
      <c r="F121" s="210" t="s">
        <v>249</v>
      </c>
      <c r="G121" s="39"/>
      <c r="H121" s="39"/>
      <c r="I121" s="119"/>
      <c r="J121" s="39"/>
      <c r="K121" s="39"/>
      <c r="L121" s="42"/>
      <c r="M121" s="211"/>
      <c r="N121" s="212"/>
      <c r="O121" s="67"/>
      <c r="P121" s="67"/>
      <c r="Q121" s="67"/>
      <c r="R121" s="67"/>
      <c r="S121" s="67"/>
      <c r="T121" s="68"/>
      <c r="U121" s="37"/>
      <c r="V121" s="37"/>
      <c r="W121" s="37"/>
      <c r="X121" s="37"/>
      <c r="Y121" s="37"/>
      <c r="Z121" s="37"/>
      <c r="AA121" s="37"/>
      <c r="AB121" s="37"/>
      <c r="AC121" s="37"/>
      <c r="AD121" s="37"/>
      <c r="AE121" s="37"/>
      <c r="AT121" s="19" t="s">
        <v>204</v>
      </c>
      <c r="AU121" s="19" t="s">
        <v>90</v>
      </c>
    </row>
    <row r="122" spans="1:65" s="13" customFormat="1" ht="10.199999999999999">
      <c r="B122" s="213"/>
      <c r="C122" s="214"/>
      <c r="D122" s="209" t="s">
        <v>206</v>
      </c>
      <c r="E122" s="215" t="s">
        <v>32</v>
      </c>
      <c r="F122" s="216" t="s">
        <v>1036</v>
      </c>
      <c r="G122" s="214"/>
      <c r="H122" s="215" t="s">
        <v>32</v>
      </c>
      <c r="I122" s="217"/>
      <c r="J122" s="214"/>
      <c r="K122" s="214"/>
      <c r="L122" s="218"/>
      <c r="M122" s="219"/>
      <c r="N122" s="220"/>
      <c r="O122" s="220"/>
      <c r="P122" s="220"/>
      <c r="Q122" s="220"/>
      <c r="R122" s="220"/>
      <c r="S122" s="220"/>
      <c r="T122" s="221"/>
      <c r="AT122" s="222" t="s">
        <v>206</v>
      </c>
      <c r="AU122" s="222" t="s">
        <v>90</v>
      </c>
      <c r="AV122" s="13" t="s">
        <v>40</v>
      </c>
      <c r="AW122" s="13" t="s">
        <v>38</v>
      </c>
      <c r="AX122" s="13" t="s">
        <v>81</v>
      </c>
      <c r="AY122" s="222" t="s">
        <v>197</v>
      </c>
    </row>
    <row r="123" spans="1:65" s="14" customFormat="1" ht="10.199999999999999">
      <c r="B123" s="223"/>
      <c r="C123" s="224"/>
      <c r="D123" s="209" t="s">
        <v>206</v>
      </c>
      <c r="E123" s="225" t="s">
        <v>32</v>
      </c>
      <c r="F123" s="226" t="s">
        <v>1058</v>
      </c>
      <c r="G123" s="224"/>
      <c r="H123" s="227">
        <v>22.32</v>
      </c>
      <c r="I123" s="228"/>
      <c r="J123" s="224"/>
      <c r="K123" s="224"/>
      <c r="L123" s="229"/>
      <c r="M123" s="230"/>
      <c r="N123" s="231"/>
      <c r="O123" s="231"/>
      <c r="P123" s="231"/>
      <c r="Q123" s="231"/>
      <c r="R123" s="231"/>
      <c r="S123" s="231"/>
      <c r="T123" s="232"/>
      <c r="AT123" s="233" t="s">
        <v>206</v>
      </c>
      <c r="AU123" s="233" t="s">
        <v>90</v>
      </c>
      <c r="AV123" s="14" t="s">
        <v>90</v>
      </c>
      <c r="AW123" s="14" t="s">
        <v>38</v>
      </c>
      <c r="AX123" s="14" t="s">
        <v>81</v>
      </c>
      <c r="AY123" s="233" t="s">
        <v>197</v>
      </c>
    </row>
    <row r="124" spans="1:65" s="14" customFormat="1" ht="10.199999999999999">
      <c r="B124" s="223"/>
      <c r="C124" s="224"/>
      <c r="D124" s="209" t="s">
        <v>206</v>
      </c>
      <c r="E124" s="225" t="s">
        <v>32</v>
      </c>
      <c r="F124" s="226" t="s">
        <v>1059</v>
      </c>
      <c r="G124" s="224"/>
      <c r="H124" s="227">
        <v>7.31</v>
      </c>
      <c r="I124" s="228"/>
      <c r="J124" s="224"/>
      <c r="K124" s="224"/>
      <c r="L124" s="229"/>
      <c r="M124" s="230"/>
      <c r="N124" s="231"/>
      <c r="O124" s="231"/>
      <c r="P124" s="231"/>
      <c r="Q124" s="231"/>
      <c r="R124" s="231"/>
      <c r="S124" s="231"/>
      <c r="T124" s="232"/>
      <c r="AT124" s="233" t="s">
        <v>206</v>
      </c>
      <c r="AU124" s="233" t="s">
        <v>90</v>
      </c>
      <c r="AV124" s="14" t="s">
        <v>90</v>
      </c>
      <c r="AW124" s="14" t="s">
        <v>38</v>
      </c>
      <c r="AX124" s="14" t="s">
        <v>81</v>
      </c>
      <c r="AY124" s="233" t="s">
        <v>197</v>
      </c>
    </row>
    <row r="125" spans="1:65" s="15" customFormat="1" ht="10.199999999999999">
      <c r="B125" s="234"/>
      <c r="C125" s="235"/>
      <c r="D125" s="209" t="s">
        <v>206</v>
      </c>
      <c r="E125" s="236" t="s">
        <v>32</v>
      </c>
      <c r="F125" s="237" t="s">
        <v>209</v>
      </c>
      <c r="G125" s="235"/>
      <c r="H125" s="238">
        <v>29.63</v>
      </c>
      <c r="I125" s="239"/>
      <c r="J125" s="235"/>
      <c r="K125" s="235"/>
      <c r="L125" s="240"/>
      <c r="M125" s="241"/>
      <c r="N125" s="242"/>
      <c r="O125" s="242"/>
      <c r="P125" s="242"/>
      <c r="Q125" s="242"/>
      <c r="R125" s="242"/>
      <c r="S125" s="242"/>
      <c r="T125" s="243"/>
      <c r="AT125" s="244" t="s">
        <v>206</v>
      </c>
      <c r="AU125" s="244" t="s">
        <v>90</v>
      </c>
      <c r="AV125" s="15" t="s">
        <v>166</v>
      </c>
      <c r="AW125" s="15" t="s">
        <v>38</v>
      </c>
      <c r="AX125" s="15" t="s">
        <v>40</v>
      </c>
      <c r="AY125" s="244" t="s">
        <v>197</v>
      </c>
    </row>
    <row r="126" spans="1:65" s="2" customFormat="1" ht="21.75" customHeight="1">
      <c r="A126" s="37"/>
      <c r="B126" s="38"/>
      <c r="C126" s="196" t="s">
        <v>240</v>
      </c>
      <c r="D126" s="196" t="s">
        <v>199</v>
      </c>
      <c r="E126" s="197" t="s">
        <v>257</v>
      </c>
      <c r="F126" s="198" t="s">
        <v>258</v>
      </c>
      <c r="G126" s="199" t="s">
        <v>259</v>
      </c>
      <c r="H126" s="200">
        <v>207.321</v>
      </c>
      <c r="I126" s="201"/>
      <c r="J126" s="202">
        <f>ROUND(I126*H126,2)</f>
        <v>0</v>
      </c>
      <c r="K126" s="198" t="s">
        <v>202</v>
      </c>
      <c r="L126" s="42"/>
      <c r="M126" s="203" t="s">
        <v>32</v>
      </c>
      <c r="N126" s="204" t="s">
        <v>52</v>
      </c>
      <c r="O126" s="67"/>
      <c r="P126" s="205">
        <f>O126*H126</f>
        <v>0</v>
      </c>
      <c r="Q126" s="205">
        <v>3.5400000000000001E-2</v>
      </c>
      <c r="R126" s="205">
        <f>Q126*H126</f>
        <v>7.3391634000000003</v>
      </c>
      <c r="S126" s="205">
        <v>0</v>
      </c>
      <c r="T126" s="206">
        <f>S126*H126</f>
        <v>0</v>
      </c>
      <c r="U126" s="37"/>
      <c r="V126" s="37"/>
      <c r="W126" s="37"/>
      <c r="X126" s="37"/>
      <c r="Y126" s="37"/>
      <c r="Z126" s="37"/>
      <c r="AA126" s="37"/>
      <c r="AB126" s="37"/>
      <c r="AC126" s="37"/>
      <c r="AD126" s="37"/>
      <c r="AE126" s="37"/>
      <c r="AR126" s="207" t="s">
        <v>166</v>
      </c>
      <c r="AT126" s="207" t="s">
        <v>199</v>
      </c>
      <c r="AU126" s="207" t="s">
        <v>90</v>
      </c>
      <c r="AY126" s="19" t="s">
        <v>197</v>
      </c>
      <c r="BE126" s="208">
        <f>IF(N126="základní",J126,0)</f>
        <v>0</v>
      </c>
      <c r="BF126" s="208">
        <f>IF(N126="snížená",J126,0)</f>
        <v>0</v>
      </c>
      <c r="BG126" s="208">
        <f>IF(N126="zákl. přenesená",J126,0)</f>
        <v>0</v>
      </c>
      <c r="BH126" s="208">
        <f>IF(N126="sníž. přenesená",J126,0)</f>
        <v>0</v>
      </c>
      <c r="BI126" s="208">
        <f>IF(N126="nulová",J126,0)</f>
        <v>0</v>
      </c>
      <c r="BJ126" s="19" t="s">
        <v>40</v>
      </c>
      <c r="BK126" s="208">
        <f>ROUND(I126*H126,2)</f>
        <v>0</v>
      </c>
      <c r="BL126" s="19" t="s">
        <v>166</v>
      </c>
      <c r="BM126" s="207" t="s">
        <v>1060</v>
      </c>
    </row>
    <row r="127" spans="1:65" s="2" customFormat="1" ht="134.4">
      <c r="A127" s="37"/>
      <c r="B127" s="38"/>
      <c r="C127" s="39"/>
      <c r="D127" s="209" t="s">
        <v>204</v>
      </c>
      <c r="E127" s="39"/>
      <c r="F127" s="210" t="s">
        <v>261</v>
      </c>
      <c r="G127" s="39"/>
      <c r="H127" s="39"/>
      <c r="I127" s="119"/>
      <c r="J127" s="39"/>
      <c r="K127" s="39"/>
      <c r="L127" s="42"/>
      <c r="M127" s="211"/>
      <c r="N127" s="212"/>
      <c r="O127" s="67"/>
      <c r="P127" s="67"/>
      <c r="Q127" s="67"/>
      <c r="R127" s="67"/>
      <c r="S127" s="67"/>
      <c r="T127" s="68"/>
      <c r="U127" s="37"/>
      <c r="V127" s="37"/>
      <c r="W127" s="37"/>
      <c r="X127" s="37"/>
      <c r="Y127" s="37"/>
      <c r="Z127" s="37"/>
      <c r="AA127" s="37"/>
      <c r="AB127" s="37"/>
      <c r="AC127" s="37"/>
      <c r="AD127" s="37"/>
      <c r="AE127" s="37"/>
      <c r="AT127" s="19" t="s">
        <v>204</v>
      </c>
      <c r="AU127" s="19" t="s">
        <v>90</v>
      </c>
    </row>
    <row r="128" spans="1:65" s="13" customFormat="1" ht="10.199999999999999">
      <c r="B128" s="213"/>
      <c r="C128" s="214"/>
      <c r="D128" s="209" t="s">
        <v>206</v>
      </c>
      <c r="E128" s="215" t="s">
        <v>32</v>
      </c>
      <c r="F128" s="216" t="s">
        <v>1036</v>
      </c>
      <c r="G128" s="214"/>
      <c r="H128" s="215" t="s">
        <v>32</v>
      </c>
      <c r="I128" s="217"/>
      <c r="J128" s="214"/>
      <c r="K128" s="214"/>
      <c r="L128" s="218"/>
      <c r="M128" s="219"/>
      <c r="N128" s="220"/>
      <c r="O128" s="220"/>
      <c r="P128" s="220"/>
      <c r="Q128" s="220"/>
      <c r="R128" s="220"/>
      <c r="S128" s="220"/>
      <c r="T128" s="221"/>
      <c r="AT128" s="222" t="s">
        <v>206</v>
      </c>
      <c r="AU128" s="222" t="s">
        <v>90</v>
      </c>
      <c r="AV128" s="13" t="s">
        <v>40</v>
      </c>
      <c r="AW128" s="13" t="s">
        <v>38</v>
      </c>
      <c r="AX128" s="13" t="s">
        <v>81</v>
      </c>
      <c r="AY128" s="222" t="s">
        <v>197</v>
      </c>
    </row>
    <row r="129" spans="1:65" s="13" customFormat="1" ht="10.199999999999999">
      <c r="B129" s="213"/>
      <c r="C129" s="214"/>
      <c r="D129" s="209" t="s">
        <v>206</v>
      </c>
      <c r="E129" s="215" t="s">
        <v>32</v>
      </c>
      <c r="F129" s="216" t="s">
        <v>1061</v>
      </c>
      <c r="G129" s="214"/>
      <c r="H129" s="215" t="s">
        <v>32</v>
      </c>
      <c r="I129" s="217"/>
      <c r="J129" s="214"/>
      <c r="K129" s="214"/>
      <c r="L129" s="218"/>
      <c r="M129" s="219"/>
      <c r="N129" s="220"/>
      <c r="O129" s="220"/>
      <c r="P129" s="220"/>
      <c r="Q129" s="220"/>
      <c r="R129" s="220"/>
      <c r="S129" s="220"/>
      <c r="T129" s="221"/>
      <c r="AT129" s="222" t="s">
        <v>206</v>
      </c>
      <c r="AU129" s="222" t="s">
        <v>90</v>
      </c>
      <c r="AV129" s="13" t="s">
        <v>40</v>
      </c>
      <c r="AW129" s="13" t="s">
        <v>38</v>
      </c>
      <c r="AX129" s="13" t="s">
        <v>81</v>
      </c>
      <c r="AY129" s="222" t="s">
        <v>197</v>
      </c>
    </row>
    <row r="130" spans="1:65" s="13" customFormat="1" ht="10.199999999999999">
      <c r="B130" s="213"/>
      <c r="C130" s="214"/>
      <c r="D130" s="209" t="s">
        <v>206</v>
      </c>
      <c r="E130" s="215" t="s">
        <v>32</v>
      </c>
      <c r="F130" s="216" t="s">
        <v>1062</v>
      </c>
      <c r="G130" s="214"/>
      <c r="H130" s="215" t="s">
        <v>32</v>
      </c>
      <c r="I130" s="217"/>
      <c r="J130" s="214"/>
      <c r="K130" s="214"/>
      <c r="L130" s="218"/>
      <c r="M130" s="219"/>
      <c r="N130" s="220"/>
      <c r="O130" s="220"/>
      <c r="P130" s="220"/>
      <c r="Q130" s="220"/>
      <c r="R130" s="220"/>
      <c r="S130" s="220"/>
      <c r="T130" s="221"/>
      <c r="AT130" s="222" t="s">
        <v>206</v>
      </c>
      <c r="AU130" s="222" t="s">
        <v>90</v>
      </c>
      <c r="AV130" s="13" t="s">
        <v>40</v>
      </c>
      <c r="AW130" s="13" t="s">
        <v>38</v>
      </c>
      <c r="AX130" s="13" t="s">
        <v>81</v>
      </c>
      <c r="AY130" s="222" t="s">
        <v>197</v>
      </c>
    </row>
    <row r="131" spans="1:65" s="14" customFormat="1" ht="10.199999999999999">
      <c r="B131" s="223"/>
      <c r="C131" s="224"/>
      <c r="D131" s="209" t="s">
        <v>206</v>
      </c>
      <c r="E131" s="225" t="s">
        <v>32</v>
      </c>
      <c r="F131" s="226" t="s">
        <v>1063</v>
      </c>
      <c r="G131" s="224"/>
      <c r="H131" s="227">
        <v>203.65199999999999</v>
      </c>
      <c r="I131" s="228"/>
      <c r="J131" s="224"/>
      <c r="K131" s="224"/>
      <c r="L131" s="229"/>
      <c r="M131" s="230"/>
      <c r="N131" s="231"/>
      <c r="O131" s="231"/>
      <c r="P131" s="231"/>
      <c r="Q131" s="231"/>
      <c r="R131" s="231"/>
      <c r="S131" s="231"/>
      <c r="T131" s="232"/>
      <c r="AT131" s="233" t="s">
        <v>206</v>
      </c>
      <c r="AU131" s="233" t="s">
        <v>90</v>
      </c>
      <c r="AV131" s="14" t="s">
        <v>90</v>
      </c>
      <c r="AW131" s="14" t="s">
        <v>38</v>
      </c>
      <c r="AX131" s="14" t="s">
        <v>81</v>
      </c>
      <c r="AY131" s="233" t="s">
        <v>197</v>
      </c>
    </row>
    <row r="132" spans="1:65" s="14" customFormat="1" ht="10.199999999999999">
      <c r="B132" s="223"/>
      <c r="C132" s="224"/>
      <c r="D132" s="209" t="s">
        <v>206</v>
      </c>
      <c r="E132" s="225" t="s">
        <v>32</v>
      </c>
      <c r="F132" s="226" t="s">
        <v>1064</v>
      </c>
      <c r="G132" s="224"/>
      <c r="H132" s="227">
        <v>3.669</v>
      </c>
      <c r="I132" s="228"/>
      <c r="J132" s="224"/>
      <c r="K132" s="224"/>
      <c r="L132" s="229"/>
      <c r="M132" s="230"/>
      <c r="N132" s="231"/>
      <c r="O132" s="231"/>
      <c r="P132" s="231"/>
      <c r="Q132" s="231"/>
      <c r="R132" s="231"/>
      <c r="S132" s="231"/>
      <c r="T132" s="232"/>
      <c r="AT132" s="233" t="s">
        <v>206</v>
      </c>
      <c r="AU132" s="233" t="s">
        <v>90</v>
      </c>
      <c r="AV132" s="14" t="s">
        <v>90</v>
      </c>
      <c r="AW132" s="14" t="s">
        <v>38</v>
      </c>
      <c r="AX132" s="14" t="s">
        <v>81</v>
      </c>
      <c r="AY132" s="233" t="s">
        <v>197</v>
      </c>
    </row>
    <row r="133" spans="1:65" s="15" customFormat="1" ht="10.199999999999999">
      <c r="B133" s="234"/>
      <c r="C133" s="235"/>
      <c r="D133" s="209" t="s">
        <v>206</v>
      </c>
      <c r="E133" s="236" t="s">
        <v>32</v>
      </c>
      <c r="F133" s="237" t="s">
        <v>209</v>
      </c>
      <c r="G133" s="235"/>
      <c r="H133" s="238">
        <v>207.321</v>
      </c>
      <c r="I133" s="239"/>
      <c r="J133" s="235"/>
      <c r="K133" s="235"/>
      <c r="L133" s="240"/>
      <c r="M133" s="241"/>
      <c r="N133" s="242"/>
      <c r="O133" s="242"/>
      <c r="P133" s="242"/>
      <c r="Q133" s="242"/>
      <c r="R133" s="242"/>
      <c r="S133" s="242"/>
      <c r="T133" s="243"/>
      <c r="AT133" s="244" t="s">
        <v>206</v>
      </c>
      <c r="AU133" s="244" t="s">
        <v>90</v>
      </c>
      <c r="AV133" s="15" t="s">
        <v>166</v>
      </c>
      <c r="AW133" s="15" t="s">
        <v>38</v>
      </c>
      <c r="AX133" s="15" t="s">
        <v>40</v>
      </c>
      <c r="AY133" s="244" t="s">
        <v>197</v>
      </c>
    </row>
    <row r="134" spans="1:65" s="2" customFormat="1" ht="21.75" customHeight="1">
      <c r="A134" s="37"/>
      <c r="B134" s="38"/>
      <c r="C134" s="196" t="s">
        <v>245</v>
      </c>
      <c r="D134" s="196" t="s">
        <v>199</v>
      </c>
      <c r="E134" s="197" t="s">
        <v>1065</v>
      </c>
      <c r="F134" s="198" t="s">
        <v>1066</v>
      </c>
      <c r="G134" s="199" t="s">
        <v>259</v>
      </c>
      <c r="H134" s="200">
        <v>1.208</v>
      </c>
      <c r="I134" s="201"/>
      <c r="J134" s="202">
        <f>ROUND(I134*H134,2)</f>
        <v>0</v>
      </c>
      <c r="K134" s="198" t="s">
        <v>202</v>
      </c>
      <c r="L134" s="42"/>
      <c r="M134" s="203" t="s">
        <v>32</v>
      </c>
      <c r="N134" s="204" t="s">
        <v>52</v>
      </c>
      <c r="O134" s="67"/>
      <c r="P134" s="205">
        <f>O134*H134</f>
        <v>0</v>
      </c>
      <c r="Q134" s="205">
        <v>0</v>
      </c>
      <c r="R134" s="205">
        <f>Q134*H134</f>
        <v>0</v>
      </c>
      <c r="S134" s="205">
        <v>0</v>
      </c>
      <c r="T134" s="206">
        <f>S134*H134</f>
        <v>0</v>
      </c>
      <c r="U134" s="37"/>
      <c r="V134" s="37"/>
      <c r="W134" s="37"/>
      <c r="X134" s="37"/>
      <c r="Y134" s="37"/>
      <c r="Z134" s="37"/>
      <c r="AA134" s="37"/>
      <c r="AB134" s="37"/>
      <c r="AC134" s="37"/>
      <c r="AD134" s="37"/>
      <c r="AE134" s="37"/>
      <c r="AR134" s="207" t="s">
        <v>166</v>
      </c>
      <c r="AT134" s="207" t="s">
        <v>199</v>
      </c>
      <c r="AU134" s="207" t="s">
        <v>90</v>
      </c>
      <c r="AY134" s="19" t="s">
        <v>197</v>
      </c>
      <c r="BE134" s="208">
        <f>IF(N134="základní",J134,0)</f>
        <v>0</v>
      </c>
      <c r="BF134" s="208">
        <f>IF(N134="snížená",J134,0)</f>
        <v>0</v>
      </c>
      <c r="BG134" s="208">
        <f>IF(N134="zákl. přenesená",J134,0)</f>
        <v>0</v>
      </c>
      <c r="BH134" s="208">
        <f>IF(N134="sníž. přenesená",J134,0)</f>
        <v>0</v>
      </c>
      <c r="BI134" s="208">
        <f>IF(N134="nulová",J134,0)</f>
        <v>0</v>
      </c>
      <c r="BJ134" s="19" t="s">
        <v>40</v>
      </c>
      <c r="BK134" s="208">
        <f>ROUND(I134*H134,2)</f>
        <v>0</v>
      </c>
      <c r="BL134" s="19" t="s">
        <v>166</v>
      </c>
      <c r="BM134" s="207" t="s">
        <v>1067</v>
      </c>
    </row>
    <row r="135" spans="1:65" s="2" customFormat="1" ht="201.6">
      <c r="A135" s="37"/>
      <c r="B135" s="38"/>
      <c r="C135" s="39"/>
      <c r="D135" s="209" t="s">
        <v>204</v>
      </c>
      <c r="E135" s="39"/>
      <c r="F135" s="210" t="s">
        <v>1068</v>
      </c>
      <c r="G135" s="39"/>
      <c r="H135" s="39"/>
      <c r="I135" s="119"/>
      <c r="J135" s="39"/>
      <c r="K135" s="39"/>
      <c r="L135" s="42"/>
      <c r="M135" s="211"/>
      <c r="N135" s="212"/>
      <c r="O135" s="67"/>
      <c r="P135" s="67"/>
      <c r="Q135" s="67"/>
      <c r="R135" s="67"/>
      <c r="S135" s="67"/>
      <c r="T135" s="68"/>
      <c r="U135" s="37"/>
      <c r="V135" s="37"/>
      <c r="W135" s="37"/>
      <c r="X135" s="37"/>
      <c r="Y135" s="37"/>
      <c r="Z135" s="37"/>
      <c r="AA135" s="37"/>
      <c r="AB135" s="37"/>
      <c r="AC135" s="37"/>
      <c r="AD135" s="37"/>
      <c r="AE135" s="37"/>
      <c r="AT135" s="19" t="s">
        <v>204</v>
      </c>
      <c r="AU135" s="19" t="s">
        <v>90</v>
      </c>
    </row>
    <row r="136" spans="1:65" s="13" customFormat="1" ht="10.199999999999999">
      <c r="B136" s="213"/>
      <c r="C136" s="214"/>
      <c r="D136" s="209" t="s">
        <v>206</v>
      </c>
      <c r="E136" s="215" t="s">
        <v>32</v>
      </c>
      <c r="F136" s="216" t="s">
        <v>1036</v>
      </c>
      <c r="G136" s="214"/>
      <c r="H136" s="215" t="s">
        <v>32</v>
      </c>
      <c r="I136" s="217"/>
      <c r="J136" s="214"/>
      <c r="K136" s="214"/>
      <c r="L136" s="218"/>
      <c r="M136" s="219"/>
      <c r="N136" s="220"/>
      <c r="O136" s="220"/>
      <c r="P136" s="220"/>
      <c r="Q136" s="220"/>
      <c r="R136" s="220"/>
      <c r="S136" s="220"/>
      <c r="T136" s="221"/>
      <c r="AT136" s="222" t="s">
        <v>206</v>
      </c>
      <c r="AU136" s="222" t="s">
        <v>90</v>
      </c>
      <c r="AV136" s="13" t="s">
        <v>40</v>
      </c>
      <c r="AW136" s="13" t="s">
        <v>38</v>
      </c>
      <c r="AX136" s="13" t="s">
        <v>81</v>
      </c>
      <c r="AY136" s="222" t="s">
        <v>197</v>
      </c>
    </row>
    <row r="137" spans="1:65" s="14" customFormat="1" ht="10.199999999999999">
      <c r="B137" s="223"/>
      <c r="C137" s="224"/>
      <c r="D137" s="209" t="s">
        <v>206</v>
      </c>
      <c r="E137" s="225" t="s">
        <v>32</v>
      </c>
      <c r="F137" s="226" t="s">
        <v>1069</v>
      </c>
      <c r="G137" s="224"/>
      <c r="H137" s="227">
        <v>1.208</v>
      </c>
      <c r="I137" s="228"/>
      <c r="J137" s="224"/>
      <c r="K137" s="224"/>
      <c r="L137" s="229"/>
      <c r="M137" s="230"/>
      <c r="N137" s="231"/>
      <c r="O137" s="231"/>
      <c r="P137" s="231"/>
      <c r="Q137" s="231"/>
      <c r="R137" s="231"/>
      <c r="S137" s="231"/>
      <c r="T137" s="232"/>
      <c r="AT137" s="233" t="s">
        <v>206</v>
      </c>
      <c r="AU137" s="233" t="s">
        <v>90</v>
      </c>
      <c r="AV137" s="14" t="s">
        <v>90</v>
      </c>
      <c r="AW137" s="14" t="s">
        <v>38</v>
      </c>
      <c r="AX137" s="14" t="s">
        <v>81</v>
      </c>
      <c r="AY137" s="233" t="s">
        <v>197</v>
      </c>
    </row>
    <row r="138" spans="1:65" s="15" customFormat="1" ht="10.199999999999999">
      <c r="B138" s="234"/>
      <c r="C138" s="235"/>
      <c r="D138" s="209" t="s">
        <v>206</v>
      </c>
      <c r="E138" s="236" t="s">
        <v>32</v>
      </c>
      <c r="F138" s="237" t="s">
        <v>209</v>
      </c>
      <c r="G138" s="235"/>
      <c r="H138" s="238">
        <v>1.208</v>
      </c>
      <c r="I138" s="239"/>
      <c r="J138" s="235"/>
      <c r="K138" s="235"/>
      <c r="L138" s="240"/>
      <c r="M138" s="241"/>
      <c r="N138" s="242"/>
      <c r="O138" s="242"/>
      <c r="P138" s="242"/>
      <c r="Q138" s="242"/>
      <c r="R138" s="242"/>
      <c r="S138" s="242"/>
      <c r="T138" s="243"/>
      <c r="AT138" s="244" t="s">
        <v>206</v>
      </c>
      <c r="AU138" s="244" t="s">
        <v>90</v>
      </c>
      <c r="AV138" s="15" t="s">
        <v>166</v>
      </c>
      <c r="AW138" s="15" t="s">
        <v>38</v>
      </c>
      <c r="AX138" s="15" t="s">
        <v>40</v>
      </c>
      <c r="AY138" s="244" t="s">
        <v>197</v>
      </c>
    </row>
    <row r="139" spans="1:65" s="2" customFormat="1" ht="21.75" customHeight="1">
      <c r="A139" s="37"/>
      <c r="B139" s="38"/>
      <c r="C139" s="196" t="s">
        <v>251</v>
      </c>
      <c r="D139" s="196" t="s">
        <v>199</v>
      </c>
      <c r="E139" s="197" t="s">
        <v>1070</v>
      </c>
      <c r="F139" s="198" t="s">
        <v>1071</v>
      </c>
      <c r="G139" s="199" t="s">
        <v>259</v>
      </c>
      <c r="H139" s="200">
        <v>207.321</v>
      </c>
      <c r="I139" s="201"/>
      <c r="J139" s="202">
        <f>ROUND(I139*H139,2)</f>
        <v>0</v>
      </c>
      <c r="K139" s="198" t="s">
        <v>202</v>
      </c>
      <c r="L139" s="42"/>
      <c r="M139" s="203" t="s">
        <v>32</v>
      </c>
      <c r="N139" s="204" t="s">
        <v>52</v>
      </c>
      <c r="O139" s="67"/>
      <c r="P139" s="205">
        <f>O139*H139</f>
        <v>0</v>
      </c>
      <c r="Q139" s="205">
        <v>0</v>
      </c>
      <c r="R139" s="205">
        <f>Q139*H139</f>
        <v>0</v>
      </c>
      <c r="S139" s="205">
        <v>0</v>
      </c>
      <c r="T139" s="206">
        <f>S139*H139</f>
        <v>0</v>
      </c>
      <c r="U139" s="37"/>
      <c r="V139" s="37"/>
      <c r="W139" s="37"/>
      <c r="X139" s="37"/>
      <c r="Y139" s="37"/>
      <c r="Z139" s="37"/>
      <c r="AA139" s="37"/>
      <c r="AB139" s="37"/>
      <c r="AC139" s="37"/>
      <c r="AD139" s="37"/>
      <c r="AE139" s="37"/>
      <c r="AR139" s="207" t="s">
        <v>166</v>
      </c>
      <c r="AT139" s="207" t="s">
        <v>199</v>
      </c>
      <c r="AU139" s="207" t="s">
        <v>90</v>
      </c>
      <c r="AY139" s="19" t="s">
        <v>197</v>
      </c>
      <c r="BE139" s="208">
        <f>IF(N139="základní",J139,0)</f>
        <v>0</v>
      </c>
      <c r="BF139" s="208">
        <f>IF(N139="snížená",J139,0)</f>
        <v>0</v>
      </c>
      <c r="BG139" s="208">
        <f>IF(N139="zákl. přenesená",J139,0)</f>
        <v>0</v>
      </c>
      <c r="BH139" s="208">
        <f>IF(N139="sníž. přenesená",J139,0)</f>
        <v>0</v>
      </c>
      <c r="BI139" s="208">
        <f>IF(N139="nulová",J139,0)</f>
        <v>0</v>
      </c>
      <c r="BJ139" s="19" t="s">
        <v>40</v>
      </c>
      <c r="BK139" s="208">
        <f>ROUND(I139*H139,2)</f>
        <v>0</v>
      </c>
      <c r="BL139" s="19" t="s">
        <v>166</v>
      </c>
      <c r="BM139" s="207" t="s">
        <v>1072</v>
      </c>
    </row>
    <row r="140" spans="1:65" s="2" customFormat="1" ht="201.6">
      <c r="A140" s="37"/>
      <c r="B140" s="38"/>
      <c r="C140" s="39"/>
      <c r="D140" s="209" t="s">
        <v>204</v>
      </c>
      <c r="E140" s="39"/>
      <c r="F140" s="210" t="s">
        <v>267</v>
      </c>
      <c r="G140" s="39"/>
      <c r="H140" s="39"/>
      <c r="I140" s="119"/>
      <c r="J140" s="39"/>
      <c r="K140" s="39"/>
      <c r="L140" s="42"/>
      <c r="M140" s="211"/>
      <c r="N140" s="212"/>
      <c r="O140" s="67"/>
      <c r="P140" s="67"/>
      <c r="Q140" s="67"/>
      <c r="R140" s="67"/>
      <c r="S140" s="67"/>
      <c r="T140" s="68"/>
      <c r="U140" s="37"/>
      <c r="V140" s="37"/>
      <c r="W140" s="37"/>
      <c r="X140" s="37"/>
      <c r="Y140" s="37"/>
      <c r="Z140" s="37"/>
      <c r="AA140" s="37"/>
      <c r="AB140" s="37"/>
      <c r="AC140" s="37"/>
      <c r="AD140" s="37"/>
      <c r="AE140" s="37"/>
      <c r="AT140" s="19" t="s">
        <v>204</v>
      </c>
      <c r="AU140" s="19" t="s">
        <v>90</v>
      </c>
    </row>
    <row r="141" spans="1:65" s="13" customFormat="1" ht="10.199999999999999">
      <c r="B141" s="213"/>
      <c r="C141" s="214"/>
      <c r="D141" s="209" t="s">
        <v>206</v>
      </c>
      <c r="E141" s="215" t="s">
        <v>32</v>
      </c>
      <c r="F141" s="216" t="s">
        <v>1036</v>
      </c>
      <c r="G141" s="214"/>
      <c r="H141" s="215" t="s">
        <v>32</v>
      </c>
      <c r="I141" s="217"/>
      <c r="J141" s="214"/>
      <c r="K141" s="214"/>
      <c r="L141" s="218"/>
      <c r="M141" s="219"/>
      <c r="N141" s="220"/>
      <c r="O141" s="220"/>
      <c r="P141" s="220"/>
      <c r="Q141" s="220"/>
      <c r="R141" s="220"/>
      <c r="S141" s="220"/>
      <c r="T141" s="221"/>
      <c r="AT141" s="222" t="s">
        <v>206</v>
      </c>
      <c r="AU141" s="222" t="s">
        <v>90</v>
      </c>
      <c r="AV141" s="13" t="s">
        <v>40</v>
      </c>
      <c r="AW141" s="13" t="s">
        <v>38</v>
      </c>
      <c r="AX141" s="13" t="s">
        <v>81</v>
      </c>
      <c r="AY141" s="222" t="s">
        <v>197</v>
      </c>
    </row>
    <row r="142" spans="1:65" s="13" customFormat="1" ht="10.199999999999999">
      <c r="B142" s="213"/>
      <c r="C142" s="214"/>
      <c r="D142" s="209" t="s">
        <v>206</v>
      </c>
      <c r="E142" s="215" t="s">
        <v>32</v>
      </c>
      <c r="F142" s="216" t="s">
        <v>1061</v>
      </c>
      <c r="G142" s="214"/>
      <c r="H142" s="215" t="s">
        <v>32</v>
      </c>
      <c r="I142" s="217"/>
      <c r="J142" s="214"/>
      <c r="K142" s="214"/>
      <c r="L142" s="218"/>
      <c r="M142" s="219"/>
      <c r="N142" s="220"/>
      <c r="O142" s="220"/>
      <c r="P142" s="220"/>
      <c r="Q142" s="220"/>
      <c r="R142" s="220"/>
      <c r="S142" s="220"/>
      <c r="T142" s="221"/>
      <c r="AT142" s="222" t="s">
        <v>206</v>
      </c>
      <c r="AU142" s="222" t="s">
        <v>90</v>
      </c>
      <c r="AV142" s="13" t="s">
        <v>40</v>
      </c>
      <c r="AW142" s="13" t="s">
        <v>38</v>
      </c>
      <c r="AX142" s="13" t="s">
        <v>81</v>
      </c>
      <c r="AY142" s="222" t="s">
        <v>197</v>
      </c>
    </row>
    <row r="143" spans="1:65" s="13" customFormat="1" ht="10.199999999999999">
      <c r="B143" s="213"/>
      <c r="C143" s="214"/>
      <c r="D143" s="209" t="s">
        <v>206</v>
      </c>
      <c r="E143" s="215" t="s">
        <v>32</v>
      </c>
      <c r="F143" s="216" t="s">
        <v>1062</v>
      </c>
      <c r="G143" s="214"/>
      <c r="H143" s="215" t="s">
        <v>32</v>
      </c>
      <c r="I143" s="217"/>
      <c r="J143" s="214"/>
      <c r="K143" s="214"/>
      <c r="L143" s="218"/>
      <c r="M143" s="219"/>
      <c r="N143" s="220"/>
      <c r="O143" s="220"/>
      <c r="P143" s="220"/>
      <c r="Q143" s="220"/>
      <c r="R143" s="220"/>
      <c r="S143" s="220"/>
      <c r="T143" s="221"/>
      <c r="AT143" s="222" t="s">
        <v>206</v>
      </c>
      <c r="AU143" s="222" t="s">
        <v>90</v>
      </c>
      <c r="AV143" s="13" t="s">
        <v>40</v>
      </c>
      <c r="AW143" s="13" t="s">
        <v>38</v>
      </c>
      <c r="AX143" s="13" t="s">
        <v>81</v>
      </c>
      <c r="AY143" s="222" t="s">
        <v>197</v>
      </c>
    </row>
    <row r="144" spans="1:65" s="14" customFormat="1" ht="10.199999999999999">
      <c r="B144" s="223"/>
      <c r="C144" s="224"/>
      <c r="D144" s="209" t="s">
        <v>206</v>
      </c>
      <c r="E144" s="225" t="s">
        <v>32</v>
      </c>
      <c r="F144" s="226" t="s">
        <v>1063</v>
      </c>
      <c r="G144" s="224"/>
      <c r="H144" s="227">
        <v>203.65199999999999</v>
      </c>
      <c r="I144" s="228"/>
      <c r="J144" s="224"/>
      <c r="K144" s="224"/>
      <c r="L144" s="229"/>
      <c r="M144" s="230"/>
      <c r="N144" s="231"/>
      <c r="O144" s="231"/>
      <c r="P144" s="231"/>
      <c r="Q144" s="231"/>
      <c r="R144" s="231"/>
      <c r="S144" s="231"/>
      <c r="T144" s="232"/>
      <c r="AT144" s="233" t="s">
        <v>206</v>
      </c>
      <c r="AU144" s="233" t="s">
        <v>90</v>
      </c>
      <c r="AV144" s="14" t="s">
        <v>90</v>
      </c>
      <c r="AW144" s="14" t="s">
        <v>38</v>
      </c>
      <c r="AX144" s="14" t="s">
        <v>81</v>
      </c>
      <c r="AY144" s="233" t="s">
        <v>197</v>
      </c>
    </row>
    <row r="145" spans="1:65" s="14" customFormat="1" ht="10.199999999999999">
      <c r="B145" s="223"/>
      <c r="C145" s="224"/>
      <c r="D145" s="209" t="s">
        <v>206</v>
      </c>
      <c r="E145" s="225" t="s">
        <v>32</v>
      </c>
      <c r="F145" s="226" t="s">
        <v>1064</v>
      </c>
      <c r="G145" s="224"/>
      <c r="H145" s="227">
        <v>3.669</v>
      </c>
      <c r="I145" s="228"/>
      <c r="J145" s="224"/>
      <c r="K145" s="224"/>
      <c r="L145" s="229"/>
      <c r="M145" s="230"/>
      <c r="N145" s="231"/>
      <c r="O145" s="231"/>
      <c r="P145" s="231"/>
      <c r="Q145" s="231"/>
      <c r="R145" s="231"/>
      <c r="S145" s="231"/>
      <c r="T145" s="232"/>
      <c r="AT145" s="233" t="s">
        <v>206</v>
      </c>
      <c r="AU145" s="233" t="s">
        <v>90</v>
      </c>
      <c r="AV145" s="14" t="s">
        <v>90</v>
      </c>
      <c r="AW145" s="14" t="s">
        <v>38</v>
      </c>
      <c r="AX145" s="14" t="s">
        <v>81</v>
      </c>
      <c r="AY145" s="233" t="s">
        <v>197</v>
      </c>
    </row>
    <row r="146" spans="1:65" s="15" customFormat="1" ht="10.199999999999999">
      <c r="B146" s="234"/>
      <c r="C146" s="235"/>
      <c r="D146" s="209" t="s">
        <v>206</v>
      </c>
      <c r="E146" s="236" t="s">
        <v>32</v>
      </c>
      <c r="F146" s="237" t="s">
        <v>209</v>
      </c>
      <c r="G146" s="235"/>
      <c r="H146" s="238">
        <v>207.321</v>
      </c>
      <c r="I146" s="239"/>
      <c r="J146" s="235"/>
      <c r="K146" s="235"/>
      <c r="L146" s="240"/>
      <c r="M146" s="241"/>
      <c r="N146" s="242"/>
      <c r="O146" s="242"/>
      <c r="P146" s="242"/>
      <c r="Q146" s="242"/>
      <c r="R146" s="242"/>
      <c r="S146" s="242"/>
      <c r="T146" s="243"/>
      <c r="AT146" s="244" t="s">
        <v>206</v>
      </c>
      <c r="AU146" s="244" t="s">
        <v>90</v>
      </c>
      <c r="AV146" s="15" t="s">
        <v>166</v>
      </c>
      <c r="AW146" s="15" t="s">
        <v>38</v>
      </c>
      <c r="AX146" s="15" t="s">
        <v>40</v>
      </c>
      <c r="AY146" s="244" t="s">
        <v>197</v>
      </c>
    </row>
    <row r="147" spans="1:65" s="2" customFormat="1" ht="21.75" customHeight="1">
      <c r="A147" s="37"/>
      <c r="B147" s="38"/>
      <c r="C147" s="196" t="s">
        <v>256</v>
      </c>
      <c r="D147" s="196" t="s">
        <v>199</v>
      </c>
      <c r="E147" s="197" t="s">
        <v>275</v>
      </c>
      <c r="F147" s="198" t="s">
        <v>276</v>
      </c>
      <c r="G147" s="199" t="s">
        <v>259</v>
      </c>
      <c r="H147" s="200">
        <v>62.195999999999998</v>
      </c>
      <c r="I147" s="201"/>
      <c r="J147" s="202">
        <f>ROUND(I147*H147,2)</f>
        <v>0</v>
      </c>
      <c r="K147" s="198" t="s">
        <v>202</v>
      </c>
      <c r="L147" s="42"/>
      <c r="M147" s="203" t="s">
        <v>32</v>
      </c>
      <c r="N147" s="204" t="s">
        <v>52</v>
      </c>
      <c r="O147" s="67"/>
      <c r="P147" s="205">
        <f>O147*H147</f>
        <v>0</v>
      </c>
      <c r="Q147" s="205">
        <v>0</v>
      </c>
      <c r="R147" s="205">
        <f>Q147*H147</f>
        <v>0</v>
      </c>
      <c r="S147" s="205">
        <v>0</v>
      </c>
      <c r="T147" s="206">
        <f>S147*H147</f>
        <v>0</v>
      </c>
      <c r="U147" s="37"/>
      <c r="V147" s="37"/>
      <c r="W147" s="37"/>
      <c r="X147" s="37"/>
      <c r="Y147" s="37"/>
      <c r="Z147" s="37"/>
      <c r="AA147" s="37"/>
      <c r="AB147" s="37"/>
      <c r="AC147" s="37"/>
      <c r="AD147" s="37"/>
      <c r="AE147" s="37"/>
      <c r="AR147" s="207" t="s">
        <v>166</v>
      </c>
      <c r="AT147" s="207" t="s">
        <v>199</v>
      </c>
      <c r="AU147" s="207" t="s">
        <v>90</v>
      </c>
      <c r="AY147" s="19" t="s">
        <v>197</v>
      </c>
      <c r="BE147" s="208">
        <f>IF(N147="základní",J147,0)</f>
        <v>0</v>
      </c>
      <c r="BF147" s="208">
        <f>IF(N147="snížená",J147,0)</f>
        <v>0</v>
      </c>
      <c r="BG147" s="208">
        <f>IF(N147="zákl. přenesená",J147,0)</f>
        <v>0</v>
      </c>
      <c r="BH147" s="208">
        <f>IF(N147="sníž. přenesená",J147,0)</f>
        <v>0</v>
      </c>
      <c r="BI147" s="208">
        <f>IF(N147="nulová",J147,0)</f>
        <v>0</v>
      </c>
      <c r="BJ147" s="19" t="s">
        <v>40</v>
      </c>
      <c r="BK147" s="208">
        <f>ROUND(I147*H147,2)</f>
        <v>0</v>
      </c>
      <c r="BL147" s="19" t="s">
        <v>166</v>
      </c>
      <c r="BM147" s="207" t="s">
        <v>1073</v>
      </c>
    </row>
    <row r="148" spans="1:65" s="2" customFormat="1" ht="201.6">
      <c r="A148" s="37"/>
      <c r="B148" s="38"/>
      <c r="C148" s="39"/>
      <c r="D148" s="209" t="s">
        <v>204</v>
      </c>
      <c r="E148" s="39"/>
      <c r="F148" s="210" t="s">
        <v>267</v>
      </c>
      <c r="G148" s="39"/>
      <c r="H148" s="39"/>
      <c r="I148" s="119"/>
      <c r="J148" s="39"/>
      <c r="K148" s="39"/>
      <c r="L148" s="42"/>
      <c r="M148" s="211"/>
      <c r="N148" s="212"/>
      <c r="O148" s="67"/>
      <c r="P148" s="67"/>
      <c r="Q148" s="67"/>
      <c r="R148" s="67"/>
      <c r="S148" s="67"/>
      <c r="T148" s="68"/>
      <c r="U148" s="37"/>
      <c r="V148" s="37"/>
      <c r="W148" s="37"/>
      <c r="X148" s="37"/>
      <c r="Y148" s="37"/>
      <c r="Z148" s="37"/>
      <c r="AA148" s="37"/>
      <c r="AB148" s="37"/>
      <c r="AC148" s="37"/>
      <c r="AD148" s="37"/>
      <c r="AE148" s="37"/>
      <c r="AT148" s="19" t="s">
        <v>204</v>
      </c>
      <c r="AU148" s="19" t="s">
        <v>90</v>
      </c>
    </row>
    <row r="149" spans="1:65" s="14" customFormat="1" ht="10.199999999999999">
      <c r="B149" s="223"/>
      <c r="C149" s="224"/>
      <c r="D149" s="209" t="s">
        <v>206</v>
      </c>
      <c r="E149" s="225" t="s">
        <v>32</v>
      </c>
      <c r="F149" s="226" t="s">
        <v>1074</v>
      </c>
      <c r="G149" s="224"/>
      <c r="H149" s="227">
        <v>62.195999999999998</v>
      </c>
      <c r="I149" s="228"/>
      <c r="J149" s="224"/>
      <c r="K149" s="224"/>
      <c r="L149" s="229"/>
      <c r="M149" s="230"/>
      <c r="N149" s="231"/>
      <c r="O149" s="231"/>
      <c r="P149" s="231"/>
      <c r="Q149" s="231"/>
      <c r="R149" s="231"/>
      <c r="S149" s="231"/>
      <c r="T149" s="232"/>
      <c r="AT149" s="233" t="s">
        <v>206</v>
      </c>
      <c r="AU149" s="233" t="s">
        <v>90</v>
      </c>
      <c r="AV149" s="14" t="s">
        <v>90</v>
      </c>
      <c r="AW149" s="14" t="s">
        <v>38</v>
      </c>
      <c r="AX149" s="14" t="s">
        <v>40</v>
      </c>
      <c r="AY149" s="233" t="s">
        <v>197</v>
      </c>
    </row>
    <row r="150" spans="1:65" s="2" customFormat="1" ht="21.75" customHeight="1">
      <c r="A150" s="37"/>
      <c r="B150" s="38"/>
      <c r="C150" s="196" t="s">
        <v>263</v>
      </c>
      <c r="D150" s="196" t="s">
        <v>199</v>
      </c>
      <c r="E150" s="197" t="s">
        <v>319</v>
      </c>
      <c r="F150" s="198" t="s">
        <v>320</v>
      </c>
      <c r="G150" s="199" t="s">
        <v>259</v>
      </c>
      <c r="H150" s="200">
        <v>207.321</v>
      </c>
      <c r="I150" s="201"/>
      <c r="J150" s="202">
        <f>ROUND(I150*H150,2)</f>
        <v>0</v>
      </c>
      <c r="K150" s="198" t="s">
        <v>202</v>
      </c>
      <c r="L150" s="42"/>
      <c r="M150" s="203" t="s">
        <v>32</v>
      </c>
      <c r="N150" s="204" t="s">
        <v>52</v>
      </c>
      <c r="O150" s="67"/>
      <c r="P150" s="205">
        <f>O150*H150</f>
        <v>0</v>
      </c>
      <c r="Q150" s="205">
        <v>0</v>
      </c>
      <c r="R150" s="205">
        <f>Q150*H150</f>
        <v>0</v>
      </c>
      <c r="S150" s="205">
        <v>0</v>
      </c>
      <c r="T150" s="206">
        <f>S150*H150</f>
        <v>0</v>
      </c>
      <c r="U150" s="37"/>
      <c r="V150" s="37"/>
      <c r="W150" s="37"/>
      <c r="X150" s="37"/>
      <c r="Y150" s="37"/>
      <c r="Z150" s="37"/>
      <c r="AA150" s="37"/>
      <c r="AB150" s="37"/>
      <c r="AC150" s="37"/>
      <c r="AD150" s="37"/>
      <c r="AE150" s="37"/>
      <c r="AR150" s="207" t="s">
        <v>166</v>
      </c>
      <c r="AT150" s="207" t="s">
        <v>199</v>
      </c>
      <c r="AU150" s="207" t="s">
        <v>90</v>
      </c>
      <c r="AY150" s="19" t="s">
        <v>197</v>
      </c>
      <c r="BE150" s="208">
        <f>IF(N150="základní",J150,0)</f>
        <v>0</v>
      </c>
      <c r="BF150" s="208">
        <f>IF(N150="snížená",J150,0)</f>
        <v>0</v>
      </c>
      <c r="BG150" s="208">
        <f>IF(N150="zákl. přenesená",J150,0)</f>
        <v>0</v>
      </c>
      <c r="BH150" s="208">
        <f>IF(N150="sníž. přenesená",J150,0)</f>
        <v>0</v>
      </c>
      <c r="BI150" s="208">
        <f>IF(N150="nulová",J150,0)</f>
        <v>0</v>
      </c>
      <c r="BJ150" s="19" t="s">
        <v>40</v>
      </c>
      <c r="BK150" s="208">
        <f>ROUND(I150*H150,2)</f>
        <v>0</v>
      </c>
      <c r="BL150" s="19" t="s">
        <v>166</v>
      </c>
      <c r="BM150" s="207" t="s">
        <v>1075</v>
      </c>
    </row>
    <row r="151" spans="1:65" s="2" customFormat="1" ht="144">
      <c r="A151" s="37"/>
      <c r="B151" s="38"/>
      <c r="C151" s="39"/>
      <c r="D151" s="209" t="s">
        <v>204</v>
      </c>
      <c r="E151" s="39"/>
      <c r="F151" s="210" t="s">
        <v>322</v>
      </c>
      <c r="G151" s="39"/>
      <c r="H151" s="39"/>
      <c r="I151" s="119"/>
      <c r="J151" s="39"/>
      <c r="K151" s="39"/>
      <c r="L151" s="42"/>
      <c r="M151" s="211"/>
      <c r="N151" s="212"/>
      <c r="O151" s="67"/>
      <c r="P151" s="67"/>
      <c r="Q151" s="67"/>
      <c r="R151" s="67"/>
      <c r="S151" s="67"/>
      <c r="T151" s="68"/>
      <c r="U151" s="37"/>
      <c r="V151" s="37"/>
      <c r="W151" s="37"/>
      <c r="X151" s="37"/>
      <c r="Y151" s="37"/>
      <c r="Z151" s="37"/>
      <c r="AA151" s="37"/>
      <c r="AB151" s="37"/>
      <c r="AC151" s="37"/>
      <c r="AD151" s="37"/>
      <c r="AE151" s="37"/>
      <c r="AT151" s="19" t="s">
        <v>204</v>
      </c>
      <c r="AU151" s="19" t="s">
        <v>90</v>
      </c>
    </row>
    <row r="152" spans="1:65" s="14" customFormat="1" ht="10.199999999999999">
      <c r="B152" s="223"/>
      <c r="C152" s="224"/>
      <c r="D152" s="209" t="s">
        <v>206</v>
      </c>
      <c r="E152" s="225" t="s">
        <v>32</v>
      </c>
      <c r="F152" s="226" t="s">
        <v>1076</v>
      </c>
      <c r="G152" s="224"/>
      <c r="H152" s="227">
        <v>207.321</v>
      </c>
      <c r="I152" s="228"/>
      <c r="J152" s="224"/>
      <c r="K152" s="224"/>
      <c r="L152" s="229"/>
      <c r="M152" s="230"/>
      <c r="N152" s="231"/>
      <c r="O152" s="231"/>
      <c r="P152" s="231"/>
      <c r="Q152" s="231"/>
      <c r="R152" s="231"/>
      <c r="S152" s="231"/>
      <c r="T152" s="232"/>
      <c r="AT152" s="233" t="s">
        <v>206</v>
      </c>
      <c r="AU152" s="233" t="s">
        <v>90</v>
      </c>
      <c r="AV152" s="14" t="s">
        <v>90</v>
      </c>
      <c r="AW152" s="14" t="s">
        <v>38</v>
      </c>
      <c r="AX152" s="14" t="s">
        <v>81</v>
      </c>
      <c r="AY152" s="233" t="s">
        <v>197</v>
      </c>
    </row>
    <row r="153" spans="1:65" s="2" customFormat="1" ht="21.75" customHeight="1">
      <c r="A153" s="37"/>
      <c r="B153" s="38"/>
      <c r="C153" s="196" t="s">
        <v>274</v>
      </c>
      <c r="D153" s="196" t="s">
        <v>199</v>
      </c>
      <c r="E153" s="197" t="s">
        <v>1077</v>
      </c>
      <c r="F153" s="198" t="s">
        <v>1078</v>
      </c>
      <c r="G153" s="199" t="s">
        <v>259</v>
      </c>
      <c r="H153" s="200">
        <v>207.321</v>
      </c>
      <c r="I153" s="201"/>
      <c r="J153" s="202">
        <f>ROUND(I153*H153,2)</f>
        <v>0</v>
      </c>
      <c r="K153" s="198" t="s">
        <v>202</v>
      </c>
      <c r="L153" s="42"/>
      <c r="M153" s="203" t="s">
        <v>32</v>
      </c>
      <c r="N153" s="204" t="s">
        <v>52</v>
      </c>
      <c r="O153" s="67"/>
      <c r="P153" s="205">
        <f>O153*H153</f>
        <v>0</v>
      </c>
      <c r="Q153" s="205">
        <v>0</v>
      </c>
      <c r="R153" s="205">
        <f>Q153*H153</f>
        <v>0</v>
      </c>
      <c r="S153" s="205">
        <v>0</v>
      </c>
      <c r="T153" s="206">
        <f>S153*H153</f>
        <v>0</v>
      </c>
      <c r="U153" s="37"/>
      <c r="V153" s="37"/>
      <c r="W153" s="37"/>
      <c r="X153" s="37"/>
      <c r="Y153" s="37"/>
      <c r="Z153" s="37"/>
      <c r="AA153" s="37"/>
      <c r="AB153" s="37"/>
      <c r="AC153" s="37"/>
      <c r="AD153" s="37"/>
      <c r="AE153" s="37"/>
      <c r="AR153" s="207" t="s">
        <v>166</v>
      </c>
      <c r="AT153" s="207" t="s">
        <v>199</v>
      </c>
      <c r="AU153" s="207" t="s">
        <v>90</v>
      </c>
      <c r="AY153" s="19" t="s">
        <v>197</v>
      </c>
      <c r="BE153" s="208">
        <f>IF(N153="základní",J153,0)</f>
        <v>0</v>
      </c>
      <c r="BF153" s="208">
        <f>IF(N153="snížená",J153,0)</f>
        <v>0</v>
      </c>
      <c r="BG153" s="208">
        <f>IF(N153="zákl. přenesená",J153,0)</f>
        <v>0</v>
      </c>
      <c r="BH153" s="208">
        <f>IF(N153="sníž. přenesená",J153,0)</f>
        <v>0</v>
      </c>
      <c r="BI153" s="208">
        <f>IF(N153="nulová",J153,0)</f>
        <v>0</v>
      </c>
      <c r="BJ153" s="19" t="s">
        <v>40</v>
      </c>
      <c r="BK153" s="208">
        <f>ROUND(I153*H153,2)</f>
        <v>0</v>
      </c>
      <c r="BL153" s="19" t="s">
        <v>166</v>
      </c>
      <c r="BM153" s="207" t="s">
        <v>1079</v>
      </c>
    </row>
    <row r="154" spans="1:65" s="2" customFormat="1" ht="105.6">
      <c r="A154" s="37"/>
      <c r="B154" s="38"/>
      <c r="C154" s="39"/>
      <c r="D154" s="209" t="s">
        <v>204</v>
      </c>
      <c r="E154" s="39"/>
      <c r="F154" s="210" t="s">
        <v>332</v>
      </c>
      <c r="G154" s="39"/>
      <c r="H154" s="39"/>
      <c r="I154" s="119"/>
      <c r="J154" s="39"/>
      <c r="K154" s="39"/>
      <c r="L154" s="42"/>
      <c r="M154" s="211"/>
      <c r="N154" s="212"/>
      <c r="O154" s="67"/>
      <c r="P154" s="67"/>
      <c r="Q154" s="67"/>
      <c r="R154" s="67"/>
      <c r="S154" s="67"/>
      <c r="T154" s="68"/>
      <c r="U154" s="37"/>
      <c r="V154" s="37"/>
      <c r="W154" s="37"/>
      <c r="X154" s="37"/>
      <c r="Y154" s="37"/>
      <c r="Z154" s="37"/>
      <c r="AA154" s="37"/>
      <c r="AB154" s="37"/>
      <c r="AC154" s="37"/>
      <c r="AD154" s="37"/>
      <c r="AE154" s="37"/>
      <c r="AT154" s="19" t="s">
        <v>204</v>
      </c>
      <c r="AU154" s="19" t="s">
        <v>90</v>
      </c>
    </row>
    <row r="155" spans="1:65" s="14" customFormat="1" ht="10.199999999999999">
      <c r="B155" s="223"/>
      <c r="C155" s="224"/>
      <c r="D155" s="209" t="s">
        <v>206</v>
      </c>
      <c r="E155" s="225" t="s">
        <v>32</v>
      </c>
      <c r="F155" s="226" t="s">
        <v>1080</v>
      </c>
      <c r="G155" s="224"/>
      <c r="H155" s="227">
        <v>207.321</v>
      </c>
      <c r="I155" s="228"/>
      <c r="J155" s="224"/>
      <c r="K155" s="224"/>
      <c r="L155" s="229"/>
      <c r="M155" s="230"/>
      <c r="N155" s="231"/>
      <c r="O155" s="231"/>
      <c r="P155" s="231"/>
      <c r="Q155" s="231"/>
      <c r="R155" s="231"/>
      <c r="S155" s="231"/>
      <c r="T155" s="232"/>
      <c r="AT155" s="233" t="s">
        <v>206</v>
      </c>
      <c r="AU155" s="233" t="s">
        <v>90</v>
      </c>
      <c r="AV155" s="14" t="s">
        <v>90</v>
      </c>
      <c r="AW155" s="14" t="s">
        <v>38</v>
      </c>
      <c r="AX155" s="14" t="s">
        <v>40</v>
      </c>
      <c r="AY155" s="233" t="s">
        <v>197</v>
      </c>
    </row>
    <row r="156" spans="1:65" s="2" customFormat="1" ht="16.5" customHeight="1">
      <c r="A156" s="37"/>
      <c r="B156" s="38"/>
      <c r="C156" s="256" t="s">
        <v>279</v>
      </c>
      <c r="D156" s="256" t="s">
        <v>336</v>
      </c>
      <c r="E156" s="257" t="s">
        <v>344</v>
      </c>
      <c r="F156" s="258" t="s">
        <v>345</v>
      </c>
      <c r="G156" s="259" t="s">
        <v>339</v>
      </c>
      <c r="H156" s="260">
        <v>374.00700000000001</v>
      </c>
      <c r="I156" s="261"/>
      <c r="J156" s="262">
        <f>ROUND(I156*H156,2)</f>
        <v>0</v>
      </c>
      <c r="K156" s="258" t="s">
        <v>32</v>
      </c>
      <c r="L156" s="263"/>
      <c r="M156" s="264" t="s">
        <v>32</v>
      </c>
      <c r="N156" s="265" t="s">
        <v>52</v>
      </c>
      <c r="O156" s="67"/>
      <c r="P156" s="205">
        <f>O156*H156</f>
        <v>0</v>
      </c>
      <c r="Q156" s="205">
        <v>0</v>
      </c>
      <c r="R156" s="205">
        <f>Q156*H156</f>
        <v>0</v>
      </c>
      <c r="S156" s="205">
        <v>0</v>
      </c>
      <c r="T156" s="206">
        <f>S156*H156</f>
        <v>0</v>
      </c>
      <c r="U156" s="37"/>
      <c r="V156" s="37"/>
      <c r="W156" s="37"/>
      <c r="X156" s="37"/>
      <c r="Y156" s="37"/>
      <c r="Z156" s="37"/>
      <c r="AA156" s="37"/>
      <c r="AB156" s="37"/>
      <c r="AC156" s="37"/>
      <c r="AD156" s="37"/>
      <c r="AE156" s="37"/>
      <c r="AR156" s="207" t="s">
        <v>240</v>
      </c>
      <c r="AT156" s="207" t="s">
        <v>336</v>
      </c>
      <c r="AU156" s="207" t="s">
        <v>90</v>
      </c>
      <c r="AY156" s="19" t="s">
        <v>197</v>
      </c>
      <c r="BE156" s="208">
        <f>IF(N156="základní",J156,0)</f>
        <v>0</v>
      </c>
      <c r="BF156" s="208">
        <f>IF(N156="snížená",J156,0)</f>
        <v>0</v>
      </c>
      <c r="BG156" s="208">
        <f>IF(N156="zákl. přenesená",J156,0)</f>
        <v>0</v>
      </c>
      <c r="BH156" s="208">
        <f>IF(N156="sníž. přenesená",J156,0)</f>
        <v>0</v>
      </c>
      <c r="BI156" s="208">
        <f>IF(N156="nulová",J156,0)</f>
        <v>0</v>
      </c>
      <c r="BJ156" s="19" t="s">
        <v>40</v>
      </c>
      <c r="BK156" s="208">
        <f>ROUND(I156*H156,2)</f>
        <v>0</v>
      </c>
      <c r="BL156" s="19" t="s">
        <v>166</v>
      </c>
      <c r="BM156" s="207" t="s">
        <v>1081</v>
      </c>
    </row>
    <row r="157" spans="1:65" s="2" customFormat="1" ht="28.8">
      <c r="A157" s="37"/>
      <c r="B157" s="38"/>
      <c r="C157" s="39"/>
      <c r="D157" s="209" t="s">
        <v>223</v>
      </c>
      <c r="E157" s="39"/>
      <c r="F157" s="210" t="s">
        <v>1082</v>
      </c>
      <c r="G157" s="39"/>
      <c r="H157" s="39"/>
      <c r="I157" s="119"/>
      <c r="J157" s="39"/>
      <c r="K157" s="39"/>
      <c r="L157" s="42"/>
      <c r="M157" s="211"/>
      <c r="N157" s="212"/>
      <c r="O157" s="67"/>
      <c r="P157" s="67"/>
      <c r="Q157" s="67"/>
      <c r="R157" s="67"/>
      <c r="S157" s="67"/>
      <c r="T157" s="68"/>
      <c r="U157" s="37"/>
      <c r="V157" s="37"/>
      <c r="W157" s="37"/>
      <c r="X157" s="37"/>
      <c r="Y157" s="37"/>
      <c r="Z157" s="37"/>
      <c r="AA157" s="37"/>
      <c r="AB157" s="37"/>
      <c r="AC157" s="37"/>
      <c r="AD157" s="37"/>
      <c r="AE157" s="37"/>
      <c r="AT157" s="19" t="s">
        <v>223</v>
      </c>
      <c r="AU157" s="19" t="s">
        <v>90</v>
      </c>
    </row>
    <row r="158" spans="1:65" s="14" customFormat="1" ht="10.199999999999999">
      <c r="B158" s="223"/>
      <c r="C158" s="224"/>
      <c r="D158" s="209" t="s">
        <v>206</v>
      </c>
      <c r="E158" s="225" t="s">
        <v>32</v>
      </c>
      <c r="F158" s="226" t="s">
        <v>1083</v>
      </c>
      <c r="G158" s="224"/>
      <c r="H158" s="227">
        <v>374.00700000000001</v>
      </c>
      <c r="I158" s="228"/>
      <c r="J158" s="224"/>
      <c r="K158" s="224"/>
      <c r="L158" s="229"/>
      <c r="M158" s="230"/>
      <c r="N158" s="231"/>
      <c r="O158" s="231"/>
      <c r="P158" s="231"/>
      <c r="Q158" s="231"/>
      <c r="R158" s="231"/>
      <c r="S158" s="231"/>
      <c r="T158" s="232"/>
      <c r="AT158" s="233" t="s">
        <v>206</v>
      </c>
      <c r="AU158" s="233" t="s">
        <v>90</v>
      </c>
      <c r="AV158" s="14" t="s">
        <v>90</v>
      </c>
      <c r="AW158" s="14" t="s">
        <v>38</v>
      </c>
      <c r="AX158" s="14" t="s">
        <v>81</v>
      </c>
      <c r="AY158" s="233" t="s">
        <v>197</v>
      </c>
    </row>
    <row r="159" spans="1:65" s="2" customFormat="1" ht="21.75" customHeight="1">
      <c r="A159" s="37"/>
      <c r="B159" s="38"/>
      <c r="C159" s="196" t="s">
        <v>8</v>
      </c>
      <c r="D159" s="196" t="s">
        <v>199</v>
      </c>
      <c r="E159" s="197" t="s">
        <v>350</v>
      </c>
      <c r="F159" s="198" t="s">
        <v>351</v>
      </c>
      <c r="G159" s="199" t="s">
        <v>259</v>
      </c>
      <c r="H159" s="200">
        <v>207.321</v>
      </c>
      <c r="I159" s="201"/>
      <c r="J159" s="202">
        <f>ROUND(I159*H159,2)</f>
        <v>0</v>
      </c>
      <c r="K159" s="198" t="s">
        <v>202</v>
      </c>
      <c r="L159" s="42"/>
      <c r="M159" s="203" t="s">
        <v>32</v>
      </c>
      <c r="N159" s="204" t="s">
        <v>52</v>
      </c>
      <c r="O159" s="67"/>
      <c r="P159" s="205">
        <f>O159*H159</f>
        <v>0</v>
      </c>
      <c r="Q159" s="205">
        <v>0</v>
      </c>
      <c r="R159" s="205">
        <f>Q159*H159</f>
        <v>0</v>
      </c>
      <c r="S159" s="205">
        <v>0</v>
      </c>
      <c r="T159" s="206">
        <f>S159*H159</f>
        <v>0</v>
      </c>
      <c r="U159" s="37"/>
      <c r="V159" s="37"/>
      <c r="W159" s="37"/>
      <c r="X159" s="37"/>
      <c r="Y159" s="37"/>
      <c r="Z159" s="37"/>
      <c r="AA159" s="37"/>
      <c r="AB159" s="37"/>
      <c r="AC159" s="37"/>
      <c r="AD159" s="37"/>
      <c r="AE159" s="37"/>
      <c r="AR159" s="207" t="s">
        <v>166</v>
      </c>
      <c r="AT159" s="207" t="s">
        <v>199</v>
      </c>
      <c r="AU159" s="207" t="s">
        <v>90</v>
      </c>
      <c r="AY159" s="19" t="s">
        <v>197</v>
      </c>
      <c r="BE159" s="208">
        <f>IF(N159="základní",J159,0)</f>
        <v>0</v>
      </c>
      <c r="BF159" s="208">
        <f>IF(N159="snížená",J159,0)</f>
        <v>0</v>
      </c>
      <c r="BG159" s="208">
        <f>IF(N159="zákl. přenesená",J159,0)</f>
        <v>0</v>
      </c>
      <c r="BH159" s="208">
        <f>IF(N159="sníž. přenesená",J159,0)</f>
        <v>0</v>
      </c>
      <c r="BI159" s="208">
        <f>IF(N159="nulová",J159,0)</f>
        <v>0</v>
      </c>
      <c r="BJ159" s="19" t="s">
        <v>40</v>
      </c>
      <c r="BK159" s="208">
        <f>ROUND(I159*H159,2)</f>
        <v>0</v>
      </c>
      <c r="BL159" s="19" t="s">
        <v>166</v>
      </c>
      <c r="BM159" s="207" t="s">
        <v>1084</v>
      </c>
    </row>
    <row r="160" spans="1:65" s="2" customFormat="1" ht="374.4">
      <c r="A160" s="37"/>
      <c r="B160" s="38"/>
      <c r="C160" s="39"/>
      <c r="D160" s="209" t="s">
        <v>204</v>
      </c>
      <c r="E160" s="39"/>
      <c r="F160" s="210" t="s">
        <v>353</v>
      </c>
      <c r="G160" s="39"/>
      <c r="H160" s="39"/>
      <c r="I160" s="119"/>
      <c r="J160" s="39"/>
      <c r="K160" s="39"/>
      <c r="L160" s="42"/>
      <c r="M160" s="211"/>
      <c r="N160" s="212"/>
      <c r="O160" s="67"/>
      <c r="P160" s="67"/>
      <c r="Q160" s="67"/>
      <c r="R160" s="67"/>
      <c r="S160" s="67"/>
      <c r="T160" s="68"/>
      <c r="U160" s="37"/>
      <c r="V160" s="37"/>
      <c r="W160" s="37"/>
      <c r="X160" s="37"/>
      <c r="Y160" s="37"/>
      <c r="Z160" s="37"/>
      <c r="AA160" s="37"/>
      <c r="AB160" s="37"/>
      <c r="AC160" s="37"/>
      <c r="AD160" s="37"/>
      <c r="AE160" s="37"/>
      <c r="AT160" s="19" t="s">
        <v>204</v>
      </c>
      <c r="AU160" s="19" t="s">
        <v>90</v>
      </c>
    </row>
    <row r="161" spans="1:65" s="14" customFormat="1" ht="10.199999999999999">
      <c r="B161" s="223"/>
      <c r="C161" s="224"/>
      <c r="D161" s="209" t="s">
        <v>206</v>
      </c>
      <c r="E161" s="225" t="s">
        <v>32</v>
      </c>
      <c r="F161" s="226" t="s">
        <v>1063</v>
      </c>
      <c r="G161" s="224"/>
      <c r="H161" s="227">
        <v>203.65199999999999</v>
      </c>
      <c r="I161" s="228"/>
      <c r="J161" s="224"/>
      <c r="K161" s="224"/>
      <c r="L161" s="229"/>
      <c r="M161" s="230"/>
      <c r="N161" s="231"/>
      <c r="O161" s="231"/>
      <c r="P161" s="231"/>
      <c r="Q161" s="231"/>
      <c r="R161" s="231"/>
      <c r="S161" s="231"/>
      <c r="T161" s="232"/>
      <c r="AT161" s="233" t="s">
        <v>206</v>
      </c>
      <c r="AU161" s="233" t="s">
        <v>90</v>
      </c>
      <c r="AV161" s="14" t="s">
        <v>90</v>
      </c>
      <c r="AW161" s="14" t="s">
        <v>38</v>
      </c>
      <c r="AX161" s="14" t="s">
        <v>81</v>
      </c>
      <c r="AY161" s="233" t="s">
        <v>197</v>
      </c>
    </row>
    <row r="162" spans="1:65" s="14" customFormat="1" ht="10.199999999999999">
      <c r="B162" s="223"/>
      <c r="C162" s="224"/>
      <c r="D162" s="209" t="s">
        <v>206</v>
      </c>
      <c r="E162" s="225" t="s">
        <v>32</v>
      </c>
      <c r="F162" s="226" t="s">
        <v>1064</v>
      </c>
      <c r="G162" s="224"/>
      <c r="H162" s="227">
        <v>3.669</v>
      </c>
      <c r="I162" s="228"/>
      <c r="J162" s="224"/>
      <c r="K162" s="224"/>
      <c r="L162" s="229"/>
      <c r="M162" s="230"/>
      <c r="N162" s="231"/>
      <c r="O162" s="231"/>
      <c r="P162" s="231"/>
      <c r="Q162" s="231"/>
      <c r="R162" s="231"/>
      <c r="S162" s="231"/>
      <c r="T162" s="232"/>
      <c r="AT162" s="233" t="s">
        <v>206</v>
      </c>
      <c r="AU162" s="233" t="s">
        <v>90</v>
      </c>
      <c r="AV162" s="14" t="s">
        <v>90</v>
      </c>
      <c r="AW162" s="14" t="s">
        <v>38</v>
      </c>
      <c r="AX162" s="14" t="s">
        <v>81</v>
      </c>
      <c r="AY162" s="233" t="s">
        <v>197</v>
      </c>
    </row>
    <row r="163" spans="1:65" s="2" customFormat="1" ht="16.5" customHeight="1">
      <c r="A163" s="37"/>
      <c r="B163" s="38"/>
      <c r="C163" s="196" t="s">
        <v>291</v>
      </c>
      <c r="D163" s="196" t="s">
        <v>199</v>
      </c>
      <c r="E163" s="197" t="s">
        <v>355</v>
      </c>
      <c r="F163" s="198" t="s">
        <v>356</v>
      </c>
      <c r="G163" s="199" t="s">
        <v>259</v>
      </c>
      <c r="H163" s="200">
        <v>207.321</v>
      </c>
      <c r="I163" s="201"/>
      <c r="J163" s="202">
        <f>ROUND(I163*H163,2)</f>
        <v>0</v>
      </c>
      <c r="K163" s="198" t="s">
        <v>202</v>
      </c>
      <c r="L163" s="42"/>
      <c r="M163" s="203" t="s">
        <v>32</v>
      </c>
      <c r="N163" s="204" t="s">
        <v>52</v>
      </c>
      <c r="O163" s="67"/>
      <c r="P163" s="205">
        <f>O163*H163</f>
        <v>0</v>
      </c>
      <c r="Q163" s="205">
        <v>0</v>
      </c>
      <c r="R163" s="205">
        <f>Q163*H163</f>
        <v>0</v>
      </c>
      <c r="S163" s="205">
        <v>0</v>
      </c>
      <c r="T163" s="206">
        <f>S163*H163</f>
        <v>0</v>
      </c>
      <c r="U163" s="37"/>
      <c r="V163" s="37"/>
      <c r="W163" s="37"/>
      <c r="X163" s="37"/>
      <c r="Y163" s="37"/>
      <c r="Z163" s="37"/>
      <c r="AA163" s="37"/>
      <c r="AB163" s="37"/>
      <c r="AC163" s="37"/>
      <c r="AD163" s="37"/>
      <c r="AE163" s="37"/>
      <c r="AR163" s="207" t="s">
        <v>166</v>
      </c>
      <c r="AT163" s="207" t="s">
        <v>199</v>
      </c>
      <c r="AU163" s="207" t="s">
        <v>90</v>
      </c>
      <c r="AY163" s="19" t="s">
        <v>197</v>
      </c>
      <c r="BE163" s="208">
        <f>IF(N163="základní",J163,0)</f>
        <v>0</v>
      </c>
      <c r="BF163" s="208">
        <f>IF(N163="snížená",J163,0)</f>
        <v>0</v>
      </c>
      <c r="BG163" s="208">
        <f>IF(N163="zákl. přenesená",J163,0)</f>
        <v>0</v>
      </c>
      <c r="BH163" s="208">
        <f>IF(N163="sníž. přenesená",J163,0)</f>
        <v>0</v>
      </c>
      <c r="BI163" s="208">
        <f>IF(N163="nulová",J163,0)</f>
        <v>0</v>
      </c>
      <c r="BJ163" s="19" t="s">
        <v>40</v>
      </c>
      <c r="BK163" s="208">
        <f>ROUND(I163*H163,2)</f>
        <v>0</v>
      </c>
      <c r="BL163" s="19" t="s">
        <v>166</v>
      </c>
      <c r="BM163" s="207" t="s">
        <v>1085</v>
      </c>
    </row>
    <row r="164" spans="1:65" s="2" customFormat="1" ht="230.4">
      <c r="A164" s="37"/>
      <c r="B164" s="38"/>
      <c r="C164" s="39"/>
      <c r="D164" s="209" t="s">
        <v>204</v>
      </c>
      <c r="E164" s="39"/>
      <c r="F164" s="210" t="s">
        <v>358</v>
      </c>
      <c r="G164" s="39"/>
      <c r="H164" s="39"/>
      <c r="I164" s="119"/>
      <c r="J164" s="39"/>
      <c r="K164" s="39"/>
      <c r="L164" s="42"/>
      <c r="M164" s="211"/>
      <c r="N164" s="212"/>
      <c r="O164" s="67"/>
      <c r="P164" s="67"/>
      <c r="Q164" s="67"/>
      <c r="R164" s="67"/>
      <c r="S164" s="67"/>
      <c r="T164" s="68"/>
      <c r="U164" s="37"/>
      <c r="V164" s="37"/>
      <c r="W164" s="37"/>
      <c r="X164" s="37"/>
      <c r="Y164" s="37"/>
      <c r="Z164" s="37"/>
      <c r="AA164" s="37"/>
      <c r="AB164" s="37"/>
      <c r="AC164" s="37"/>
      <c r="AD164" s="37"/>
      <c r="AE164" s="37"/>
      <c r="AT164" s="19" t="s">
        <v>204</v>
      </c>
      <c r="AU164" s="19" t="s">
        <v>90</v>
      </c>
    </row>
    <row r="165" spans="1:65" s="14" customFormat="1" ht="10.199999999999999">
      <c r="B165" s="223"/>
      <c r="C165" s="224"/>
      <c r="D165" s="209" t="s">
        <v>206</v>
      </c>
      <c r="E165" s="225" t="s">
        <v>32</v>
      </c>
      <c r="F165" s="226" t="s">
        <v>1076</v>
      </c>
      <c r="G165" s="224"/>
      <c r="H165" s="227">
        <v>207.321</v>
      </c>
      <c r="I165" s="228"/>
      <c r="J165" s="224"/>
      <c r="K165" s="224"/>
      <c r="L165" s="229"/>
      <c r="M165" s="230"/>
      <c r="N165" s="231"/>
      <c r="O165" s="231"/>
      <c r="P165" s="231"/>
      <c r="Q165" s="231"/>
      <c r="R165" s="231"/>
      <c r="S165" s="231"/>
      <c r="T165" s="232"/>
      <c r="AT165" s="233" t="s">
        <v>206</v>
      </c>
      <c r="AU165" s="233" t="s">
        <v>90</v>
      </c>
      <c r="AV165" s="14" t="s">
        <v>90</v>
      </c>
      <c r="AW165" s="14" t="s">
        <v>38</v>
      </c>
      <c r="AX165" s="14" t="s">
        <v>81</v>
      </c>
      <c r="AY165" s="233" t="s">
        <v>197</v>
      </c>
    </row>
    <row r="166" spans="1:65" s="2" customFormat="1" ht="21.75" customHeight="1">
      <c r="A166" s="37"/>
      <c r="B166" s="38"/>
      <c r="C166" s="196" t="s">
        <v>297</v>
      </c>
      <c r="D166" s="196" t="s">
        <v>199</v>
      </c>
      <c r="E166" s="197" t="s">
        <v>360</v>
      </c>
      <c r="F166" s="198" t="s">
        <v>361</v>
      </c>
      <c r="G166" s="199" t="s">
        <v>339</v>
      </c>
      <c r="H166" s="200">
        <v>362.81200000000001</v>
      </c>
      <c r="I166" s="201"/>
      <c r="J166" s="202">
        <f>ROUND(I166*H166,2)</f>
        <v>0</v>
      </c>
      <c r="K166" s="198" t="s">
        <v>202</v>
      </c>
      <c r="L166" s="42"/>
      <c r="M166" s="203" t="s">
        <v>32</v>
      </c>
      <c r="N166" s="204" t="s">
        <v>52</v>
      </c>
      <c r="O166" s="67"/>
      <c r="P166" s="205">
        <f>O166*H166</f>
        <v>0</v>
      </c>
      <c r="Q166" s="205">
        <v>0</v>
      </c>
      <c r="R166" s="205">
        <f>Q166*H166</f>
        <v>0</v>
      </c>
      <c r="S166" s="205">
        <v>0</v>
      </c>
      <c r="T166" s="206">
        <f>S166*H166</f>
        <v>0</v>
      </c>
      <c r="U166" s="37"/>
      <c r="V166" s="37"/>
      <c r="W166" s="37"/>
      <c r="X166" s="37"/>
      <c r="Y166" s="37"/>
      <c r="Z166" s="37"/>
      <c r="AA166" s="37"/>
      <c r="AB166" s="37"/>
      <c r="AC166" s="37"/>
      <c r="AD166" s="37"/>
      <c r="AE166" s="37"/>
      <c r="AR166" s="207" t="s">
        <v>166</v>
      </c>
      <c r="AT166" s="207" t="s">
        <v>199</v>
      </c>
      <c r="AU166" s="207" t="s">
        <v>90</v>
      </c>
      <c r="AY166" s="19" t="s">
        <v>197</v>
      </c>
      <c r="BE166" s="208">
        <f>IF(N166="základní",J166,0)</f>
        <v>0</v>
      </c>
      <c r="BF166" s="208">
        <f>IF(N166="snížená",J166,0)</f>
        <v>0</v>
      </c>
      <c r="BG166" s="208">
        <f>IF(N166="zákl. přenesená",J166,0)</f>
        <v>0</v>
      </c>
      <c r="BH166" s="208">
        <f>IF(N166="sníž. přenesená",J166,0)</f>
        <v>0</v>
      </c>
      <c r="BI166" s="208">
        <f>IF(N166="nulová",J166,0)</f>
        <v>0</v>
      </c>
      <c r="BJ166" s="19" t="s">
        <v>40</v>
      </c>
      <c r="BK166" s="208">
        <f>ROUND(I166*H166,2)</f>
        <v>0</v>
      </c>
      <c r="BL166" s="19" t="s">
        <v>166</v>
      </c>
      <c r="BM166" s="207" t="s">
        <v>1086</v>
      </c>
    </row>
    <row r="167" spans="1:65" s="2" customFormat="1" ht="28.8">
      <c r="A167" s="37"/>
      <c r="B167" s="38"/>
      <c r="C167" s="39"/>
      <c r="D167" s="209" t="s">
        <v>204</v>
      </c>
      <c r="E167" s="39"/>
      <c r="F167" s="210" t="s">
        <v>363</v>
      </c>
      <c r="G167" s="39"/>
      <c r="H167" s="39"/>
      <c r="I167" s="119"/>
      <c r="J167" s="39"/>
      <c r="K167" s="39"/>
      <c r="L167" s="42"/>
      <c r="M167" s="211"/>
      <c r="N167" s="212"/>
      <c r="O167" s="67"/>
      <c r="P167" s="67"/>
      <c r="Q167" s="67"/>
      <c r="R167" s="67"/>
      <c r="S167" s="67"/>
      <c r="T167" s="68"/>
      <c r="U167" s="37"/>
      <c r="V167" s="37"/>
      <c r="W167" s="37"/>
      <c r="X167" s="37"/>
      <c r="Y167" s="37"/>
      <c r="Z167" s="37"/>
      <c r="AA167" s="37"/>
      <c r="AB167" s="37"/>
      <c r="AC167" s="37"/>
      <c r="AD167" s="37"/>
      <c r="AE167" s="37"/>
      <c r="AT167" s="19" t="s">
        <v>204</v>
      </c>
      <c r="AU167" s="19" t="s">
        <v>90</v>
      </c>
    </row>
    <row r="168" spans="1:65" s="2" customFormat="1" ht="19.2">
      <c r="A168" s="37"/>
      <c r="B168" s="38"/>
      <c r="C168" s="39"/>
      <c r="D168" s="209" t="s">
        <v>223</v>
      </c>
      <c r="E168" s="39"/>
      <c r="F168" s="210" t="s">
        <v>364</v>
      </c>
      <c r="G168" s="39"/>
      <c r="H168" s="39"/>
      <c r="I168" s="119"/>
      <c r="J168" s="39"/>
      <c r="K168" s="39"/>
      <c r="L168" s="42"/>
      <c r="M168" s="211"/>
      <c r="N168" s="212"/>
      <c r="O168" s="67"/>
      <c r="P168" s="67"/>
      <c r="Q168" s="67"/>
      <c r="R168" s="67"/>
      <c r="S168" s="67"/>
      <c r="T168" s="68"/>
      <c r="U168" s="37"/>
      <c r="V168" s="37"/>
      <c r="W168" s="37"/>
      <c r="X168" s="37"/>
      <c r="Y168" s="37"/>
      <c r="Z168" s="37"/>
      <c r="AA168" s="37"/>
      <c r="AB168" s="37"/>
      <c r="AC168" s="37"/>
      <c r="AD168" s="37"/>
      <c r="AE168" s="37"/>
      <c r="AT168" s="19" t="s">
        <v>223</v>
      </c>
      <c r="AU168" s="19" t="s">
        <v>90</v>
      </c>
    </row>
    <row r="169" spans="1:65" s="14" customFormat="1" ht="10.199999999999999">
      <c r="B169" s="223"/>
      <c r="C169" s="224"/>
      <c r="D169" s="209" t="s">
        <v>206</v>
      </c>
      <c r="E169" s="225" t="s">
        <v>32</v>
      </c>
      <c r="F169" s="226" t="s">
        <v>1087</v>
      </c>
      <c r="G169" s="224"/>
      <c r="H169" s="227">
        <v>362.81200000000001</v>
      </c>
      <c r="I169" s="228"/>
      <c r="J169" s="224"/>
      <c r="K169" s="224"/>
      <c r="L169" s="229"/>
      <c r="M169" s="230"/>
      <c r="N169" s="231"/>
      <c r="O169" s="231"/>
      <c r="P169" s="231"/>
      <c r="Q169" s="231"/>
      <c r="R169" s="231"/>
      <c r="S169" s="231"/>
      <c r="T169" s="232"/>
      <c r="AT169" s="233" t="s">
        <v>206</v>
      </c>
      <c r="AU169" s="233" t="s">
        <v>90</v>
      </c>
      <c r="AV169" s="14" t="s">
        <v>90</v>
      </c>
      <c r="AW169" s="14" t="s">
        <v>38</v>
      </c>
      <c r="AX169" s="14" t="s">
        <v>81</v>
      </c>
      <c r="AY169" s="233" t="s">
        <v>197</v>
      </c>
    </row>
    <row r="170" spans="1:65" s="2" customFormat="1" ht="16.5" customHeight="1">
      <c r="A170" s="37"/>
      <c r="B170" s="38"/>
      <c r="C170" s="196" t="s">
        <v>302</v>
      </c>
      <c r="D170" s="196" t="s">
        <v>199</v>
      </c>
      <c r="E170" s="197" t="s">
        <v>427</v>
      </c>
      <c r="F170" s="198" t="s">
        <v>428</v>
      </c>
      <c r="G170" s="199" t="s">
        <v>127</v>
      </c>
      <c r="H170" s="200">
        <v>318.95499999999998</v>
      </c>
      <c r="I170" s="201"/>
      <c r="J170" s="202">
        <f>ROUND(I170*H170,2)</f>
        <v>0</v>
      </c>
      <c r="K170" s="198" t="s">
        <v>202</v>
      </c>
      <c r="L170" s="42"/>
      <c r="M170" s="203" t="s">
        <v>32</v>
      </c>
      <c r="N170" s="204" t="s">
        <v>52</v>
      </c>
      <c r="O170" s="67"/>
      <c r="P170" s="205">
        <f>O170*H170</f>
        <v>0</v>
      </c>
      <c r="Q170" s="205">
        <v>0</v>
      </c>
      <c r="R170" s="205">
        <f>Q170*H170</f>
        <v>0</v>
      </c>
      <c r="S170" s="205">
        <v>0</v>
      </c>
      <c r="T170" s="206">
        <f>S170*H170</f>
        <v>0</v>
      </c>
      <c r="U170" s="37"/>
      <c r="V170" s="37"/>
      <c r="W170" s="37"/>
      <c r="X170" s="37"/>
      <c r="Y170" s="37"/>
      <c r="Z170" s="37"/>
      <c r="AA170" s="37"/>
      <c r="AB170" s="37"/>
      <c r="AC170" s="37"/>
      <c r="AD170" s="37"/>
      <c r="AE170" s="37"/>
      <c r="AR170" s="207" t="s">
        <v>166</v>
      </c>
      <c r="AT170" s="207" t="s">
        <v>199</v>
      </c>
      <c r="AU170" s="207" t="s">
        <v>90</v>
      </c>
      <c r="AY170" s="19" t="s">
        <v>197</v>
      </c>
      <c r="BE170" s="208">
        <f>IF(N170="základní",J170,0)</f>
        <v>0</v>
      </c>
      <c r="BF170" s="208">
        <f>IF(N170="snížená",J170,0)</f>
        <v>0</v>
      </c>
      <c r="BG170" s="208">
        <f>IF(N170="zákl. přenesená",J170,0)</f>
        <v>0</v>
      </c>
      <c r="BH170" s="208">
        <f>IF(N170="sníž. přenesená",J170,0)</f>
        <v>0</v>
      </c>
      <c r="BI170" s="208">
        <f>IF(N170="nulová",J170,0)</f>
        <v>0</v>
      </c>
      <c r="BJ170" s="19" t="s">
        <v>40</v>
      </c>
      <c r="BK170" s="208">
        <f>ROUND(I170*H170,2)</f>
        <v>0</v>
      </c>
      <c r="BL170" s="19" t="s">
        <v>166</v>
      </c>
      <c r="BM170" s="207" t="s">
        <v>1088</v>
      </c>
    </row>
    <row r="171" spans="1:65" s="2" customFormat="1" ht="115.2">
      <c r="A171" s="37"/>
      <c r="B171" s="38"/>
      <c r="C171" s="39"/>
      <c r="D171" s="209" t="s">
        <v>204</v>
      </c>
      <c r="E171" s="39"/>
      <c r="F171" s="210" t="s">
        <v>430</v>
      </c>
      <c r="G171" s="39"/>
      <c r="H171" s="39"/>
      <c r="I171" s="119"/>
      <c r="J171" s="39"/>
      <c r="K171" s="39"/>
      <c r="L171" s="42"/>
      <c r="M171" s="211"/>
      <c r="N171" s="212"/>
      <c r="O171" s="67"/>
      <c r="P171" s="67"/>
      <c r="Q171" s="67"/>
      <c r="R171" s="67"/>
      <c r="S171" s="67"/>
      <c r="T171" s="68"/>
      <c r="U171" s="37"/>
      <c r="V171" s="37"/>
      <c r="W171" s="37"/>
      <c r="X171" s="37"/>
      <c r="Y171" s="37"/>
      <c r="Z171" s="37"/>
      <c r="AA171" s="37"/>
      <c r="AB171" s="37"/>
      <c r="AC171" s="37"/>
      <c r="AD171" s="37"/>
      <c r="AE171" s="37"/>
      <c r="AT171" s="19" t="s">
        <v>204</v>
      </c>
      <c r="AU171" s="19" t="s">
        <v>90</v>
      </c>
    </row>
    <row r="172" spans="1:65" s="14" customFormat="1" ht="10.199999999999999">
      <c r="B172" s="223"/>
      <c r="C172" s="224"/>
      <c r="D172" s="209" t="s">
        <v>206</v>
      </c>
      <c r="E172" s="225" t="s">
        <v>32</v>
      </c>
      <c r="F172" s="226" t="s">
        <v>1089</v>
      </c>
      <c r="G172" s="224"/>
      <c r="H172" s="227">
        <v>313.31</v>
      </c>
      <c r="I172" s="228"/>
      <c r="J172" s="224"/>
      <c r="K172" s="224"/>
      <c r="L172" s="229"/>
      <c r="M172" s="230"/>
      <c r="N172" s="231"/>
      <c r="O172" s="231"/>
      <c r="P172" s="231"/>
      <c r="Q172" s="231"/>
      <c r="R172" s="231"/>
      <c r="S172" s="231"/>
      <c r="T172" s="232"/>
      <c r="AT172" s="233" t="s">
        <v>206</v>
      </c>
      <c r="AU172" s="233" t="s">
        <v>90</v>
      </c>
      <c r="AV172" s="14" t="s">
        <v>90</v>
      </c>
      <c r="AW172" s="14" t="s">
        <v>38</v>
      </c>
      <c r="AX172" s="14" t="s">
        <v>81</v>
      </c>
      <c r="AY172" s="233" t="s">
        <v>197</v>
      </c>
    </row>
    <row r="173" spans="1:65" s="14" customFormat="1" ht="10.199999999999999">
      <c r="B173" s="223"/>
      <c r="C173" s="224"/>
      <c r="D173" s="209" t="s">
        <v>206</v>
      </c>
      <c r="E173" s="225" t="s">
        <v>32</v>
      </c>
      <c r="F173" s="226" t="s">
        <v>1090</v>
      </c>
      <c r="G173" s="224"/>
      <c r="H173" s="227">
        <v>5.6449999999999996</v>
      </c>
      <c r="I173" s="228"/>
      <c r="J173" s="224"/>
      <c r="K173" s="224"/>
      <c r="L173" s="229"/>
      <c r="M173" s="230"/>
      <c r="N173" s="231"/>
      <c r="O173" s="231"/>
      <c r="P173" s="231"/>
      <c r="Q173" s="231"/>
      <c r="R173" s="231"/>
      <c r="S173" s="231"/>
      <c r="T173" s="232"/>
      <c r="AT173" s="233" t="s">
        <v>206</v>
      </c>
      <c r="AU173" s="233" t="s">
        <v>90</v>
      </c>
      <c r="AV173" s="14" t="s">
        <v>90</v>
      </c>
      <c r="AW173" s="14" t="s">
        <v>38</v>
      </c>
      <c r="AX173" s="14" t="s">
        <v>81</v>
      </c>
      <c r="AY173" s="233" t="s">
        <v>197</v>
      </c>
    </row>
    <row r="174" spans="1:65" s="12" customFormat="1" ht="22.8" customHeight="1">
      <c r="B174" s="180"/>
      <c r="C174" s="181"/>
      <c r="D174" s="182" t="s">
        <v>80</v>
      </c>
      <c r="E174" s="194" t="s">
        <v>90</v>
      </c>
      <c r="F174" s="194" t="s">
        <v>479</v>
      </c>
      <c r="G174" s="181"/>
      <c r="H174" s="181"/>
      <c r="I174" s="184"/>
      <c r="J174" s="195">
        <f>BK174</f>
        <v>0</v>
      </c>
      <c r="K174" s="181"/>
      <c r="L174" s="186"/>
      <c r="M174" s="187"/>
      <c r="N174" s="188"/>
      <c r="O174" s="188"/>
      <c r="P174" s="189">
        <f>SUM(P175:P178)</f>
        <v>0</v>
      </c>
      <c r="Q174" s="188"/>
      <c r="R174" s="189">
        <f>SUM(R175:R178)</f>
        <v>0</v>
      </c>
      <c r="S174" s="188"/>
      <c r="T174" s="190">
        <f>SUM(T175:T178)</f>
        <v>0</v>
      </c>
      <c r="AR174" s="191" t="s">
        <v>40</v>
      </c>
      <c r="AT174" s="192" t="s">
        <v>80</v>
      </c>
      <c r="AU174" s="192" t="s">
        <v>40</v>
      </c>
      <c r="AY174" s="191" t="s">
        <v>197</v>
      </c>
      <c r="BK174" s="193">
        <f>SUM(BK175:BK178)</f>
        <v>0</v>
      </c>
    </row>
    <row r="175" spans="1:65" s="2" customFormat="1" ht="21.75" customHeight="1">
      <c r="A175" s="37"/>
      <c r="B175" s="38"/>
      <c r="C175" s="196" t="s">
        <v>308</v>
      </c>
      <c r="D175" s="196" t="s">
        <v>199</v>
      </c>
      <c r="E175" s="197" t="s">
        <v>518</v>
      </c>
      <c r="F175" s="198" t="s">
        <v>519</v>
      </c>
      <c r="G175" s="199" t="s">
        <v>127</v>
      </c>
      <c r="H175" s="200">
        <v>318.95499999999998</v>
      </c>
      <c r="I175" s="201"/>
      <c r="J175" s="202">
        <f>ROUND(I175*H175,2)</f>
        <v>0</v>
      </c>
      <c r="K175" s="198" t="s">
        <v>202</v>
      </c>
      <c r="L175" s="42"/>
      <c r="M175" s="203" t="s">
        <v>32</v>
      </c>
      <c r="N175" s="204" t="s">
        <v>52</v>
      </c>
      <c r="O175" s="67"/>
      <c r="P175" s="205">
        <f>O175*H175</f>
        <v>0</v>
      </c>
      <c r="Q175" s="205">
        <v>0</v>
      </c>
      <c r="R175" s="205">
        <f>Q175*H175</f>
        <v>0</v>
      </c>
      <c r="S175" s="205">
        <v>0</v>
      </c>
      <c r="T175" s="206">
        <f>S175*H175</f>
        <v>0</v>
      </c>
      <c r="U175" s="37"/>
      <c r="V175" s="37"/>
      <c r="W175" s="37"/>
      <c r="X175" s="37"/>
      <c r="Y175" s="37"/>
      <c r="Z175" s="37"/>
      <c r="AA175" s="37"/>
      <c r="AB175" s="37"/>
      <c r="AC175" s="37"/>
      <c r="AD175" s="37"/>
      <c r="AE175" s="37"/>
      <c r="AR175" s="207" t="s">
        <v>166</v>
      </c>
      <c r="AT175" s="207" t="s">
        <v>199</v>
      </c>
      <c r="AU175" s="207" t="s">
        <v>90</v>
      </c>
      <c r="AY175" s="19" t="s">
        <v>197</v>
      </c>
      <c r="BE175" s="208">
        <f>IF(N175="základní",J175,0)</f>
        <v>0</v>
      </c>
      <c r="BF175" s="208">
        <f>IF(N175="snížená",J175,0)</f>
        <v>0</v>
      </c>
      <c r="BG175" s="208">
        <f>IF(N175="zákl. přenesená",J175,0)</f>
        <v>0</v>
      </c>
      <c r="BH175" s="208">
        <f>IF(N175="sníž. přenesená",J175,0)</f>
        <v>0</v>
      </c>
      <c r="BI175" s="208">
        <f>IF(N175="nulová",J175,0)</f>
        <v>0</v>
      </c>
      <c r="BJ175" s="19" t="s">
        <v>40</v>
      </c>
      <c r="BK175" s="208">
        <f>ROUND(I175*H175,2)</f>
        <v>0</v>
      </c>
      <c r="BL175" s="19" t="s">
        <v>166</v>
      </c>
      <c r="BM175" s="207" t="s">
        <v>1091</v>
      </c>
    </row>
    <row r="176" spans="1:65" s="2" customFormat="1" ht="67.2">
      <c r="A176" s="37"/>
      <c r="B176" s="38"/>
      <c r="C176" s="39"/>
      <c r="D176" s="209" t="s">
        <v>204</v>
      </c>
      <c r="E176" s="39"/>
      <c r="F176" s="210" t="s">
        <v>521</v>
      </c>
      <c r="G176" s="39"/>
      <c r="H176" s="39"/>
      <c r="I176" s="119"/>
      <c r="J176" s="39"/>
      <c r="K176" s="39"/>
      <c r="L176" s="42"/>
      <c r="M176" s="211"/>
      <c r="N176" s="212"/>
      <c r="O176" s="67"/>
      <c r="P176" s="67"/>
      <c r="Q176" s="67"/>
      <c r="R176" s="67"/>
      <c r="S176" s="67"/>
      <c r="T176" s="68"/>
      <c r="U176" s="37"/>
      <c r="V176" s="37"/>
      <c r="W176" s="37"/>
      <c r="X176" s="37"/>
      <c r="Y176" s="37"/>
      <c r="Z176" s="37"/>
      <c r="AA176" s="37"/>
      <c r="AB176" s="37"/>
      <c r="AC176" s="37"/>
      <c r="AD176" s="37"/>
      <c r="AE176" s="37"/>
      <c r="AT176" s="19" t="s">
        <v>204</v>
      </c>
      <c r="AU176" s="19" t="s">
        <v>90</v>
      </c>
    </row>
    <row r="177" spans="1:65" s="14" customFormat="1" ht="10.199999999999999">
      <c r="B177" s="223"/>
      <c r="C177" s="224"/>
      <c r="D177" s="209" t="s">
        <v>206</v>
      </c>
      <c r="E177" s="225" t="s">
        <v>32</v>
      </c>
      <c r="F177" s="226" t="s">
        <v>1089</v>
      </c>
      <c r="G177" s="224"/>
      <c r="H177" s="227">
        <v>313.31</v>
      </c>
      <c r="I177" s="228"/>
      <c r="J177" s="224"/>
      <c r="K177" s="224"/>
      <c r="L177" s="229"/>
      <c r="M177" s="230"/>
      <c r="N177" s="231"/>
      <c r="O177" s="231"/>
      <c r="P177" s="231"/>
      <c r="Q177" s="231"/>
      <c r="R177" s="231"/>
      <c r="S177" s="231"/>
      <c r="T177" s="232"/>
      <c r="AT177" s="233" t="s">
        <v>206</v>
      </c>
      <c r="AU177" s="233" t="s">
        <v>90</v>
      </c>
      <c r="AV177" s="14" t="s">
        <v>90</v>
      </c>
      <c r="AW177" s="14" t="s">
        <v>38</v>
      </c>
      <c r="AX177" s="14" t="s">
        <v>81</v>
      </c>
      <c r="AY177" s="233" t="s">
        <v>197</v>
      </c>
    </row>
    <row r="178" spans="1:65" s="14" customFormat="1" ht="10.199999999999999">
      <c r="B178" s="223"/>
      <c r="C178" s="224"/>
      <c r="D178" s="209" t="s">
        <v>206</v>
      </c>
      <c r="E178" s="225" t="s">
        <v>32</v>
      </c>
      <c r="F178" s="226" t="s">
        <v>1090</v>
      </c>
      <c r="G178" s="224"/>
      <c r="H178" s="227">
        <v>5.6449999999999996</v>
      </c>
      <c r="I178" s="228"/>
      <c r="J178" s="224"/>
      <c r="K178" s="224"/>
      <c r="L178" s="229"/>
      <c r="M178" s="230"/>
      <c r="N178" s="231"/>
      <c r="O178" s="231"/>
      <c r="P178" s="231"/>
      <c r="Q178" s="231"/>
      <c r="R178" s="231"/>
      <c r="S178" s="231"/>
      <c r="T178" s="232"/>
      <c r="AT178" s="233" t="s">
        <v>206</v>
      </c>
      <c r="AU178" s="233" t="s">
        <v>90</v>
      </c>
      <c r="AV178" s="14" t="s">
        <v>90</v>
      </c>
      <c r="AW178" s="14" t="s">
        <v>38</v>
      </c>
      <c r="AX178" s="14" t="s">
        <v>81</v>
      </c>
      <c r="AY178" s="233" t="s">
        <v>197</v>
      </c>
    </row>
    <row r="179" spans="1:65" s="12" customFormat="1" ht="22.8" customHeight="1">
      <c r="B179" s="180"/>
      <c r="C179" s="181"/>
      <c r="D179" s="182" t="s">
        <v>80</v>
      </c>
      <c r="E179" s="194" t="s">
        <v>114</v>
      </c>
      <c r="F179" s="194" t="s">
        <v>522</v>
      </c>
      <c r="G179" s="181"/>
      <c r="H179" s="181"/>
      <c r="I179" s="184"/>
      <c r="J179" s="195">
        <f>BK179</f>
        <v>0</v>
      </c>
      <c r="K179" s="181"/>
      <c r="L179" s="186"/>
      <c r="M179" s="187"/>
      <c r="N179" s="188"/>
      <c r="O179" s="188"/>
      <c r="P179" s="189">
        <v>0</v>
      </c>
      <c r="Q179" s="188"/>
      <c r="R179" s="189">
        <v>0</v>
      </c>
      <c r="S179" s="188"/>
      <c r="T179" s="190">
        <v>0</v>
      </c>
      <c r="AR179" s="191" t="s">
        <v>40</v>
      </c>
      <c r="AT179" s="192" t="s">
        <v>80</v>
      </c>
      <c r="AU179" s="192" t="s">
        <v>40</v>
      </c>
      <c r="AY179" s="191" t="s">
        <v>197</v>
      </c>
      <c r="BK179" s="193">
        <v>0</v>
      </c>
    </row>
    <row r="180" spans="1:65" s="12" customFormat="1" ht="22.8" customHeight="1">
      <c r="B180" s="180"/>
      <c r="C180" s="181"/>
      <c r="D180" s="182" t="s">
        <v>80</v>
      </c>
      <c r="E180" s="194" t="s">
        <v>225</v>
      </c>
      <c r="F180" s="194" t="s">
        <v>536</v>
      </c>
      <c r="G180" s="181"/>
      <c r="H180" s="181"/>
      <c r="I180" s="184"/>
      <c r="J180" s="195">
        <f>BK180</f>
        <v>0</v>
      </c>
      <c r="K180" s="181"/>
      <c r="L180" s="186"/>
      <c r="M180" s="187"/>
      <c r="N180" s="188"/>
      <c r="O180" s="188"/>
      <c r="P180" s="189">
        <f>SUM(P181:P213)</f>
        <v>0</v>
      </c>
      <c r="Q180" s="188"/>
      <c r="R180" s="189">
        <f>SUM(R181:R213)</f>
        <v>90.608962999999989</v>
      </c>
      <c r="S180" s="188"/>
      <c r="T180" s="190">
        <f>SUM(T181:T213)</f>
        <v>0</v>
      </c>
      <c r="AR180" s="191" t="s">
        <v>40</v>
      </c>
      <c r="AT180" s="192" t="s">
        <v>80</v>
      </c>
      <c r="AU180" s="192" t="s">
        <v>40</v>
      </c>
      <c r="AY180" s="191" t="s">
        <v>197</v>
      </c>
      <c r="BK180" s="193">
        <f>SUM(BK181:BK213)</f>
        <v>0</v>
      </c>
    </row>
    <row r="181" spans="1:65" s="2" customFormat="1" ht="16.5" customHeight="1">
      <c r="A181" s="37"/>
      <c r="B181" s="38"/>
      <c r="C181" s="196" t="s">
        <v>312</v>
      </c>
      <c r="D181" s="196" t="s">
        <v>199</v>
      </c>
      <c r="E181" s="197" t="s">
        <v>538</v>
      </c>
      <c r="F181" s="198" t="s">
        <v>539</v>
      </c>
      <c r="G181" s="199" t="s">
        <v>127</v>
      </c>
      <c r="H181" s="200">
        <v>296.54000000000002</v>
      </c>
      <c r="I181" s="201"/>
      <c r="J181" s="202">
        <f>ROUND(I181*H181,2)</f>
        <v>0</v>
      </c>
      <c r="K181" s="198" t="s">
        <v>202</v>
      </c>
      <c r="L181" s="42"/>
      <c r="M181" s="203" t="s">
        <v>32</v>
      </c>
      <c r="N181" s="204" t="s">
        <v>52</v>
      </c>
      <c r="O181" s="67"/>
      <c r="P181" s="205">
        <f>O181*H181</f>
        <v>0</v>
      </c>
      <c r="Q181" s="205">
        <v>0</v>
      </c>
      <c r="R181" s="205">
        <f>Q181*H181</f>
        <v>0</v>
      </c>
      <c r="S181" s="205">
        <v>0</v>
      </c>
      <c r="T181" s="206">
        <f>S181*H181</f>
        <v>0</v>
      </c>
      <c r="U181" s="37"/>
      <c r="V181" s="37"/>
      <c r="W181" s="37"/>
      <c r="X181" s="37"/>
      <c r="Y181" s="37"/>
      <c r="Z181" s="37"/>
      <c r="AA181" s="37"/>
      <c r="AB181" s="37"/>
      <c r="AC181" s="37"/>
      <c r="AD181" s="37"/>
      <c r="AE181" s="37"/>
      <c r="AR181" s="207" t="s">
        <v>166</v>
      </c>
      <c r="AT181" s="207" t="s">
        <v>199</v>
      </c>
      <c r="AU181" s="207" t="s">
        <v>90</v>
      </c>
      <c r="AY181" s="19" t="s">
        <v>197</v>
      </c>
      <c r="BE181" s="208">
        <f>IF(N181="základní",J181,0)</f>
        <v>0</v>
      </c>
      <c r="BF181" s="208">
        <f>IF(N181="snížená",J181,0)</f>
        <v>0</v>
      </c>
      <c r="BG181" s="208">
        <f>IF(N181="zákl. přenesená",J181,0)</f>
        <v>0</v>
      </c>
      <c r="BH181" s="208">
        <f>IF(N181="sníž. přenesená",J181,0)</f>
        <v>0</v>
      </c>
      <c r="BI181" s="208">
        <f>IF(N181="nulová",J181,0)</f>
        <v>0</v>
      </c>
      <c r="BJ181" s="19" t="s">
        <v>40</v>
      </c>
      <c r="BK181" s="208">
        <f>ROUND(I181*H181,2)</f>
        <v>0</v>
      </c>
      <c r="BL181" s="19" t="s">
        <v>166</v>
      </c>
      <c r="BM181" s="207" t="s">
        <v>1092</v>
      </c>
    </row>
    <row r="182" spans="1:65" s="13" customFormat="1" ht="10.199999999999999">
      <c r="B182" s="213"/>
      <c r="C182" s="214"/>
      <c r="D182" s="209" t="s">
        <v>206</v>
      </c>
      <c r="E182" s="215" t="s">
        <v>32</v>
      </c>
      <c r="F182" s="216" t="s">
        <v>1036</v>
      </c>
      <c r="G182" s="214"/>
      <c r="H182" s="215" t="s">
        <v>32</v>
      </c>
      <c r="I182" s="217"/>
      <c r="J182" s="214"/>
      <c r="K182" s="214"/>
      <c r="L182" s="218"/>
      <c r="M182" s="219"/>
      <c r="N182" s="220"/>
      <c r="O182" s="220"/>
      <c r="P182" s="220"/>
      <c r="Q182" s="220"/>
      <c r="R182" s="220"/>
      <c r="S182" s="220"/>
      <c r="T182" s="221"/>
      <c r="AT182" s="222" t="s">
        <v>206</v>
      </c>
      <c r="AU182" s="222" t="s">
        <v>90</v>
      </c>
      <c r="AV182" s="13" t="s">
        <v>40</v>
      </c>
      <c r="AW182" s="13" t="s">
        <v>38</v>
      </c>
      <c r="AX182" s="13" t="s">
        <v>81</v>
      </c>
      <c r="AY182" s="222" t="s">
        <v>197</v>
      </c>
    </row>
    <row r="183" spans="1:65" s="13" customFormat="1" ht="10.199999999999999">
      <c r="B183" s="213"/>
      <c r="C183" s="214"/>
      <c r="D183" s="209" t="s">
        <v>206</v>
      </c>
      <c r="E183" s="215" t="s">
        <v>32</v>
      </c>
      <c r="F183" s="216" t="s">
        <v>1061</v>
      </c>
      <c r="G183" s="214"/>
      <c r="H183" s="215" t="s">
        <v>32</v>
      </c>
      <c r="I183" s="217"/>
      <c r="J183" s="214"/>
      <c r="K183" s="214"/>
      <c r="L183" s="218"/>
      <c r="M183" s="219"/>
      <c r="N183" s="220"/>
      <c r="O183" s="220"/>
      <c r="P183" s="220"/>
      <c r="Q183" s="220"/>
      <c r="R183" s="220"/>
      <c r="S183" s="220"/>
      <c r="T183" s="221"/>
      <c r="AT183" s="222" t="s">
        <v>206</v>
      </c>
      <c r="AU183" s="222" t="s">
        <v>90</v>
      </c>
      <c r="AV183" s="13" t="s">
        <v>40</v>
      </c>
      <c r="AW183" s="13" t="s">
        <v>38</v>
      </c>
      <c r="AX183" s="13" t="s">
        <v>81</v>
      </c>
      <c r="AY183" s="222" t="s">
        <v>197</v>
      </c>
    </row>
    <row r="184" spans="1:65" s="14" customFormat="1" ht="10.199999999999999">
      <c r="B184" s="223"/>
      <c r="C184" s="224"/>
      <c r="D184" s="209" t="s">
        <v>206</v>
      </c>
      <c r="E184" s="225" t="s">
        <v>32</v>
      </c>
      <c r="F184" s="226" t="s">
        <v>1093</v>
      </c>
      <c r="G184" s="224"/>
      <c r="H184" s="227">
        <v>296.54000000000002</v>
      </c>
      <c r="I184" s="228"/>
      <c r="J184" s="224"/>
      <c r="K184" s="224"/>
      <c r="L184" s="229"/>
      <c r="M184" s="230"/>
      <c r="N184" s="231"/>
      <c r="O184" s="231"/>
      <c r="P184" s="231"/>
      <c r="Q184" s="231"/>
      <c r="R184" s="231"/>
      <c r="S184" s="231"/>
      <c r="T184" s="232"/>
      <c r="AT184" s="233" t="s">
        <v>206</v>
      </c>
      <c r="AU184" s="233" t="s">
        <v>90</v>
      </c>
      <c r="AV184" s="14" t="s">
        <v>90</v>
      </c>
      <c r="AW184" s="14" t="s">
        <v>38</v>
      </c>
      <c r="AX184" s="14" t="s">
        <v>81</v>
      </c>
      <c r="AY184" s="233" t="s">
        <v>197</v>
      </c>
    </row>
    <row r="185" spans="1:65" s="2" customFormat="1" ht="16.5" customHeight="1">
      <c r="A185" s="37"/>
      <c r="B185" s="38"/>
      <c r="C185" s="196" t="s">
        <v>7</v>
      </c>
      <c r="D185" s="196" t="s">
        <v>199</v>
      </c>
      <c r="E185" s="197" t="s">
        <v>551</v>
      </c>
      <c r="F185" s="198" t="s">
        <v>552</v>
      </c>
      <c r="G185" s="199" t="s">
        <v>127</v>
      </c>
      <c r="H185" s="200">
        <v>22.414999999999999</v>
      </c>
      <c r="I185" s="201"/>
      <c r="J185" s="202">
        <f>ROUND(I185*H185,2)</f>
        <v>0</v>
      </c>
      <c r="K185" s="198" t="s">
        <v>202</v>
      </c>
      <c r="L185" s="42"/>
      <c r="M185" s="203" t="s">
        <v>32</v>
      </c>
      <c r="N185" s="204" t="s">
        <v>52</v>
      </c>
      <c r="O185" s="67"/>
      <c r="P185" s="205">
        <f>O185*H185</f>
        <v>0</v>
      </c>
      <c r="Q185" s="205">
        <v>0</v>
      </c>
      <c r="R185" s="205">
        <f>Q185*H185</f>
        <v>0</v>
      </c>
      <c r="S185" s="205">
        <v>0</v>
      </c>
      <c r="T185" s="206">
        <f>S185*H185</f>
        <v>0</v>
      </c>
      <c r="U185" s="37"/>
      <c r="V185" s="37"/>
      <c r="W185" s="37"/>
      <c r="X185" s="37"/>
      <c r="Y185" s="37"/>
      <c r="Z185" s="37"/>
      <c r="AA185" s="37"/>
      <c r="AB185" s="37"/>
      <c r="AC185" s="37"/>
      <c r="AD185" s="37"/>
      <c r="AE185" s="37"/>
      <c r="AR185" s="207" t="s">
        <v>166</v>
      </c>
      <c r="AT185" s="207" t="s">
        <v>199</v>
      </c>
      <c r="AU185" s="207" t="s">
        <v>90</v>
      </c>
      <c r="AY185" s="19" t="s">
        <v>197</v>
      </c>
      <c r="BE185" s="208">
        <f>IF(N185="základní",J185,0)</f>
        <v>0</v>
      </c>
      <c r="BF185" s="208">
        <f>IF(N185="snížená",J185,0)</f>
        <v>0</v>
      </c>
      <c r="BG185" s="208">
        <f>IF(N185="zákl. přenesená",J185,0)</f>
        <v>0</v>
      </c>
      <c r="BH185" s="208">
        <f>IF(N185="sníž. přenesená",J185,0)</f>
        <v>0</v>
      </c>
      <c r="BI185" s="208">
        <f>IF(N185="nulová",J185,0)</f>
        <v>0</v>
      </c>
      <c r="BJ185" s="19" t="s">
        <v>40</v>
      </c>
      <c r="BK185" s="208">
        <f>ROUND(I185*H185,2)</f>
        <v>0</v>
      </c>
      <c r="BL185" s="19" t="s">
        <v>166</v>
      </c>
      <c r="BM185" s="207" t="s">
        <v>1094</v>
      </c>
    </row>
    <row r="186" spans="1:65" s="13" customFormat="1" ht="10.199999999999999">
      <c r="B186" s="213"/>
      <c r="C186" s="214"/>
      <c r="D186" s="209" t="s">
        <v>206</v>
      </c>
      <c r="E186" s="215" t="s">
        <v>32</v>
      </c>
      <c r="F186" s="216" t="s">
        <v>1036</v>
      </c>
      <c r="G186" s="214"/>
      <c r="H186" s="215" t="s">
        <v>32</v>
      </c>
      <c r="I186" s="217"/>
      <c r="J186" s="214"/>
      <c r="K186" s="214"/>
      <c r="L186" s="218"/>
      <c r="M186" s="219"/>
      <c r="N186" s="220"/>
      <c r="O186" s="220"/>
      <c r="P186" s="220"/>
      <c r="Q186" s="220"/>
      <c r="R186" s="220"/>
      <c r="S186" s="220"/>
      <c r="T186" s="221"/>
      <c r="AT186" s="222" t="s">
        <v>206</v>
      </c>
      <c r="AU186" s="222" t="s">
        <v>90</v>
      </c>
      <c r="AV186" s="13" t="s">
        <v>40</v>
      </c>
      <c r="AW186" s="13" t="s">
        <v>38</v>
      </c>
      <c r="AX186" s="13" t="s">
        <v>81</v>
      </c>
      <c r="AY186" s="222" t="s">
        <v>197</v>
      </c>
    </row>
    <row r="187" spans="1:65" s="13" customFormat="1" ht="10.199999999999999">
      <c r="B187" s="213"/>
      <c r="C187" s="214"/>
      <c r="D187" s="209" t="s">
        <v>206</v>
      </c>
      <c r="E187" s="215" t="s">
        <v>32</v>
      </c>
      <c r="F187" s="216" t="s">
        <v>1061</v>
      </c>
      <c r="G187" s="214"/>
      <c r="H187" s="215" t="s">
        <v>32</v>
      </c>
      <c r="I187" s="217"/>
      <c r="J187" s="214"/>
      <c r="K187" s="214"/>
      <c r="L187" s="218"/>
      <c r="M187" s="219"/>
      <c r="N187" s="220"/>
      <c r="O187" s="220"/>
      <c r="P187" s="220"/>
      <c r="Q187" s="220"/>
      <c r="R187" s="220"/>
      <c r="S187" s="220"/>
      <c r="T187" s="221"/>
      <c r="AT187" s="222" t="s">
        <v>206</v>
      </c>
      <c r="AU187" s="222" t="s">
        <v>90</v>
      </c>
      <c r="AV187" s="13" t="s">
        <v>40</v>
      </c>
      <c r="AW187" s="13" t="s">
        <v>38</v>
      </c>
      <c r="AX187" s="13" t="s">
        <v>81</v>
      </c>
      <c r="AY187" s="222" t="s">
        <v>197</v>
      </c>
    </row>
    <row r="188" spans="1:65" s="14" customFormat="1" ht="10.199999999999999">
      <c r="B188" s="223"/>
      <c r="C188" s="224"/>
      <c r="D188" s="209" t="s">
        <v>206</v>
      </c>
      <c r="E188" s="225" t="s">
        <v>32</v>
      </c>
      <c r="F188" s="226" t="s">
        <v>137</v>
      </c>
      <c r="G188" s="224"/>
      <c r="H188" s="227">
        <v>16.77</v>
      </c>
      <c r="I188" s="228"/>
      <c r="J188" s="224"/>
      <c r="K188" s="224"/>
      <c r="L188" s="229"/>
      <c r="M188" s="230"/>
      <c r="N188" s="231"/>
      <c r="O188" s="231"/>
      <c r="P188" s="231"/>
      <c r="Q188" s="231"/>
      <c r="R188" s="231"/>
      <c r="S188" s="231"/>
      <c r="T188" s="232"/>
      <c r="AT188" s="233" t="s">
        <v>206</v>
      </c>
      <c r="AU188" s="233" t="s">
        <v>90</v>
      </c>
      <c r="AV188" s="14" t="s">
        <v>90</v>
      </c>
      <c r="AW188" s="14" t="s">
        <v>38</v>
      </c>
      <c r="AX188" s="14" t="s">
        <v>81</v>
      </c>
      <c r="AY188" s="233" t="s">
        <v>197</v>
      </c>
    </row>
    <row r="189" spans="1:65" s="14" customFormat="1" ht="10.199999999999999">
      <c r="B189" s="223"/>
      <c r="C189" s="224"/>
      <c r="D189" s="209" t="s">
        <v>206</v>
      </c>
      <c r="E189" s="225" t="s">
        <v>32</v>
      </c>
      <c r="F189" s="226" t="s">
        <v>1090</v>
      </c>
      <c r="G189" s="224"/>
      <c r="H189" s="227">
        <v>5.6449999999999996</v>
      </c>
      <c r="I189" s="228"/>
      <c r="J189" s="224"/>
      <c r="K189" s="224"/>
      <c r="L189" s="229"/>
      <c r="M189" s="230"/>
      <c r="N189" s="231"/>
      <c r="O189" s="231"/>
      <c r="P189" s="231"/>
      <c r="Q189" s="231"/>
      <c r="R189" s="231"/>
      <c r="S189" s="231"/>
      <c r="T189" s="232"/>
      <c r="AT189" s="233" t="s">
        <v>206</v>
      </c>
      <c r="AU189" s="233" t="s">
        <v>90</v>
      </c>
      <c r="AV189" s="14" t="s">
        <v>90</v>
      </c>
      <c r="AW189" s="14" t="s">
        <v>38</v>
      </c>
      <c r="AX189" s="14" t="s">
        <v>81</v>
      </c>
      <c r="AY189" s="233" t="s">
        <v>197</v>
      </c>
    </row>
    <row r="190" spans="1:65" s="2" customFormat="1" ht="21.75" customHeight="1">
      <c r="A190" s="37"/>
      <c r="B190" s="38"/>
      <c r="C190" s="196" t="s">
        <v>328</v>
      </c>
      <c r="D190" s="196" t="s">
        <v>199</v>
      </c>
      <c r="E190" s="197" t="s">
        <v>573</v>
      </c>
      <c r="F190" s="198" t="s">
        <v>574</v>
      </c>
      <c r="G190" s="199" t="s">
        <v>127</v>
      </c>
      <c r="H190" s="200">
        <v>22.414999999999999</v>
      </c>
      <c r="I190" s="201"/>
      <c r="J190" s="202">
        <f>ROUND(I190*H190,2)</f>
        <v>0</v>
      </c>
      <c r="K190" s="198" t="s">
        <v>202</v>
      </c>
      <c r="L190" s="42"/>
      <c r="M190" s="203" t="s">
        <v>32</v>
      </c>
      <c r="N190" s="204" t="s">
        <v>52</v>
      </c>
      <c r="O190" s="67"/>
      <c r="P190" s="205">
        <f>O190*H190</f>
        <v>0</v>
      </c>
      <c r="Q190" s="205">
        <v>0</v>
      </c>
      <c r="R190" s="205">
        <f>Q190*H190</f>
        <v>0</v>
      </c>
      <c r="S190" s="205">
        <v>0</v>
      </c>
      <c r="T190" s="206">
        <f>S190*H190</f>
        <v>0</v>
      </c>
      <c r="U190" s="37"/>
      <c r="V190" s="37"/>
      <c r="W190" s="37"/>
      <c r="X190" s="37"/>
      <c r="Y190" s="37"/>
      <c r="Z190" s="37"/>
      <c r="AA190" s="37"/>
      <c r="AB190" s="37"/>
      <c r="AC190" s="37"/>
      <c r="AD190" s="37"/>
      <c r="AE190" s="37"/>
      <c r="AR190" s="207" t="s">
        <v>166</v>
      </c>
      <c r="AT190" s="207" t="s">
        <v>199</v>
      </c>
      <c r="AU190" s="207" t="s">
        <v>90</v>
      </c>
      <c r="AY190" s="19" t="s">
        <v>197</v>
      </c>
      <c r="BE190" s="208">
        <f>IF(N190="základní",J190,0)</f>
        <v>0</v>
      </c>
      <c r="BF190" s="208">
        <f>IF(N190="snížená",J190,0)</f>
        <v>0</v>
      </c>
      <c r="BG190" s="208">
        <f>IF(N190="zákl. přenesená",J190,0)</f>
        <v>0</v>
      </c>
      <c r="BH190" s="208">
        <f>IF(N190="sníž. přenesená",J190,0)</f>
        <v>0</v>
      </c>
      <c r="BI190" s="208">
        <f>IF(N190="nulová",J190,0)</f>
        <v>0</v>
      </c>
      <c r="BJ190" s="19" t="s">
        <v>40</v>
      </c>
      <c r="BK190" s="208">
        <f>ROUND(I190*H190,2)</f>
        <v>0</v>
      </c>
      <c r="BL190" s="19" t="s">
        <v>166</v>
      </c>
      <c r="BM190" s="207" t="s">
        <v>1095</v>
      </c>
    </row>
    <row r="191" spans="1:65" s="2" customFormat="1" ht="86.4">
      <c r="A191" s="37"/>
      <c r="B191" s="38"/>
      <c r="C191" s="39"/>
      <c r="D191" s="209" t="s">
        <v>204</v>
      </c>
      <c r="E191" s="39"/>
      <c r="F191" s="210" t="s">
        <v>576</v>
      </c>
      <c r="G191" s="39"/>
      <c r="H191" s="39"/>
      <c r="I191" s="119"/>
      <c r="J191" s="39"/>
      <c r="K191" s="39"/>
      <c r="L191" s="42"/>
      <c r="M191" s="211"/>
      <c r="N191" s="212"/>
      <c r="O191" s="67"/>
      <c r="P191" s="67"/>
      <c r="Q191" s="67"/>
      <c r="R191" s="67"/>
      <c r="S191" s="67"/>
      <c r="T191" s="68"/>
      <c r="U191" s="37"/>
      <c r="V191" s="37"/>
      <c r="W191" s="37"/>
      <c r="X191" s="37"/>
      <c r="Y191" s="37"/>
      <c r="Z191" s="37"/>
      <c r="AA191" s="37"/>
      <c r="AB191" s="37"/>
      <c r="AC191" s="37"/>
      <c r="AD191" s="37"/>
      <c r="AE191" s="37"/>
      <c r="AT191" s="19" t="s">
        <v>204</v>
      </c>
      <c r="AU191" s="19" t="s">
        <v>90</v>
      </c>
    </row>
    <row r="192" spans="1:65" s="13" customFormat="1" ht="10.199999999999999">
      <c r="B192" s="213"/>
      <c r="C192" s="214"/>
      <c r="D192" s="209" t="s">
        <v>206</v>
      </c>
      <c r="E192" s="215" t="s">
        <v>32</v>
      </c>
      <c r="F192" s="216" t="s">
        <v>1036</v>
      </c>
      <c r="G192" s="214"/>
      <c r="H192" s="215" t="s">
        <v>32</v>
      </c>
      <c r="I192" s="217"/>
      <c r="J192" s="214"/>
      <c r="K192" s="214"/>
      <c r="L192" s="218"/>
      <c r="M192" s="219"/>
      <c r="N192" s="220"/>
      <c r="O192" s="220"/>
      <c r="P192" s="220"/>
      <c r="Q192" s="220"/>
      <c r="R192" s="220"/>
      <c r="S192" s="220"/>
      <c r="T192" s="221"/>
      <c r="AT192" s="222" t="s">
        <v>206</v>
      </c>
      <c r="AU192" s="222" t="s">
        <v>90</v>
      </c>
      <c r="AV192" s="13" t="s">
        <v>40</v>
      </c>
      <c r="AW192" s="13" t="s">
        <v>38</v>
      </c>
      <c r="AX192" s="13" t="s">
        <v>81</v>
      </c>
      <c r="AY192" s="222" t="s">
        <v>197</v>
      </c>
    </row>
    <row r="193" spans="1:65" s="13" customFormat="1" ht="10.199999999999999">
      <c r="B193" s="213"/>
      <c r="C193" s="214"/>
      <c r="D193" s="209" t="s">
        <v>206</v>
      </c>
      <c r="E193" s="215" t="s">
        <v>32</v>
      </c>
      <c r="F193" s="216" t="s">
        <v>1061</v>
      </c>
      <c r="G193" s="214"/>
      <c r="H193" s="215" t="s">
        <v>32</v>
      </c>
      <c r="I193" s="217"/>
      <c r="J193" s="214"/>
      <c r="K193" s="214"/>
      <c r="L193" s="218"/>
      <c r="M193" s="219"/>
      <c r="N193" s="220"/>
      <c r="O193" s="220"/>
      <c r="P193" s="220"/>
      <c r="Q193" s="220"/>
      <c r="R193" s="220"/>
      <c r="S193" s="220"/>
      <c r="T193" s="221"/>
      <c r="AT193" s="222" t="s">
        <v>206</v>
      </c>
      <c r="AU193" s="222" t="s">
        <v>90</v>
      </c>
      <c r="AV193" s="13" t="s">
        <v>40</v>
      </c>
      <c r="AW193" s="13" t="s">
        <v>38</v>
      </c>
      <c r="AX193" s="13" t="s">
        <v>81</v>
      </c>
      <c r="AY193" s="222" t="s">
        <v>197</v>
      </c>
    </row>
    <row r="194" spans="1:65" s="14" customFormat="1" ht="10.199999999999999">
      <c r="B194" s="223"/>
      <c r="C194" s="224"/>
      <c r="D194" s="209" t="s">
        <v>206</v>
      </c>
      <c r="E194" s="225" t="s">
        <v>32</v>
      </c>
      <c r="F194" s="226" t="s">
        <v>137</v>
      </c>
      <c r="G194" s="224"/>
      <c r="H194" s="227">
        <v>16.77</v>
      </c>
      <c r="I194" s="228"/>
      <c r="J194" s="224"/>
      <c r="K194" s="224"/>
      <c r="L194" s="229"/>
      <c r="M194" s="230"/>
      <c r="N194" s="231"/>
      <c r="O194" s="231"/>
      <c r="P194" s="231"/>
      <c r="Q194" s="231"/>
      <c r="R194" s="231"/>
      <c r="S194" s="231"/>
      <c r="T194" s="232"/>
      <c r="AT194" s="233" t="s">
        <v>206</v>
      </c>
      <c r="AU194" s="233" t="s">
        <v>90</v>
      </c>
      <c r="AV194" s="14" t="s">
        <v>90</v>
      </c>
      <c r="AW194" s="14" t="s">
        <v>38</v>
      </c>
      <c r="AX194" s="14" t="s">
        <v>81</v>
      </c>
      <c r="AY194" s="233" t="s">
        <v>197</v>
      </c>
    </row>
    <row r="195" spans="1:65" s="14" customFormat="1" ht="10.199999999999999">
      <c r="B195" s="223"/>
      <c r="C195" s="224"/>
      <c r="D195" s="209" t="s">
        <v>206</v>
      </c>
      <c r="E195" s="225" t="s">
        <v>32</v>
      </c>
      <c r="F195" s="226" t="s">
        <v>1090</v>
      </c>
      <c r="G195" s="224"/>
      <c r="H195" s="227">
        <v>5.6449999999999996</v>
      </c>
      <c r="I195" s="228"/>
      <c r="J195" s="224"/>
      <c r="K195" s="224"/>
      <c r="L195" s="229"/>
      <c r="M195" s="230"/>
      <c r="N195" s="231"/>
      <c r="O195" s="231"/>
      <c r="P195" s="231"/>
      <c r="Q195" s="231"/>
      <c r="R195" s="231"/>
      <c r="S195" s="231"/>
      <c r="T195" s="232"/>
      <c r="AT195" s="233" t="s">
        <v>206</v>
      </c>
      <c r="AU195" s="233" t="s">
        <v>90</v>
      </c>
      <c r="AV195" s="14" t="s">
        <v>90</v>
      </c>
      <c r="AW195" s="14" t="s">
        <v>38</v>
      </c>
      <c r="AX195" s="14" t="s">
        <v>81</v>
      </c>
      <c r="AY195" s="233" t="s">
        <v>197</v>
      </c>
    </row>
    <row r="196" spans="1:65" s="2" customFormat="1" ht="21.75" customHeight="1">
      <c r="A196" s="37"/>
      <c r="B196" s="38"/>
      <c r="C196" s="196" t="s">
        <v>335</v>
      </c>
      <c r="D196" s="196" t="s">
        <v>199</v>
      </c>
      <c r="E196" s="197" t="s">
        <v>619</v>
      </c>
      <c r="F196" s="198" t="s">
        <v>620</v>
      </c>
      <c r="G196" s="199" t="s">
        <v>127</v>
      </c>
      <c r="H196" s="200">
        <v>16.77</v>
      </c>
      <c r="I196" s="201"/>
      <c r="J196" s="202">
        <f>ROUND(I196*H196,2)</f>
        <v>0</v>
      </c>
      <c r="K196" s="198" t="s">
        <v>202</v>
      </c>
      <c r="L196" s="42"/>
      <c r="M196" s="203" t="s">
        <v>32</v>
      </c>
      <c r="N196" s="204" t="s">
        <v>52</v>
      </c>
      <c r="O196" s="67"/>
      <c r="P196" s="205">
        <f>O196*H196</f>
        <v>0</v>
      </c>
      <c r="Q196" s="205">
        <v>0.1837</v>
      </c>
      <c r="R196" s="205">
        <f>Q196*H196</f>
        <v>3.0806489999999997</v>
      </c>
      <c r="S196" s="205">
        <v>0</v>
      </c>
      <c r="T196" s="206">
        <f>S196*H196</f>
        <v>0</v>
      </c>
      <c r="U196" s="37"/>
      <c r="V196" s="37"/>
      <c r="W196" s="37"/>
      <c r="X196" s="37"/>
      <c r="Y196" s="37"/>
      <c r="Z196" s="37"/>
      <c r="AA196" s="37"/>
      <c r="AB196" s="37"/>
      <c r="AC196" s="37"/>
      <c r="AD196" s="37"/>
      <c r="AE196" s="37"/>
      <c r="AR196" s="207" t="s">
        <v>166</v>
      </c>
      <c r="AT196" s="207" t="s">
        <v>199</v>
      </c>
      <c r="AU196" s="207" t="s">
        <v>90</v>
      </c>
      <c r="AY196" s="19" t="s">
        <v>197</v>
      </c>
      <c r="BE196" s="208">
        <f>IF(N196="základní",J196,0)</f>
        <v>0</v>
      </c>
      <c r="BF196" s="208">
        <f>IF(N196="snížená",J196,0)</f>
        <v>0</v>
      </c>
      <c r="BG196" s="208">
        <f>IF(N196="zákl. přenesená",J196,0)</f>
        <v>0</v>
      </c>
      <c r="BH196" s="208">
        <f>IF(N196="sníž. přenesená",J196,0)</f>
        <v>0</v>
      </c>
      <c r="BI196" s="208">
        <f>IF(N196="nulová",J196,0)</f>
        <v>0</v>
      </c>
      <c r="BJ196" s="19" t="s">
        <v>40</v>
      </c>
      <c r="BK196" s="208">
        <f>ROUND(I196*H196,2)</f>
        <v>0</v>
      </c>
      <c r="BL196" s="19" t="s">
        <v>166</v>
      </c>
      <c r="BM196" s="207" t="s">
        <v>1096</v>
      </c>
    </row>
    <row r="197" spans="1:65" s="2" customFormat="1" ht="134.4">
      <c r="A197" s="37"/>
      <c r="B197" s="38"/>
      <c r="C197" s="39"/>
      <c r="D197" s="209" t="s">
        <v>204</v>
      </c>
      <c r="E197" s="39"/>
      <c r="F197" s="210" t="s">
        <v>611</v>
      </c>
      <c r="G197" s="39"/>
      <c r="H197" s="39"/>
      <c r="I197" s="119"/>
      <c r="J197" s="39"/>
      <c r="K197" s="39"/>
      <c r="L197" s="42"/>
      <c r="M197" s="211"/>
      <c r="N197" s="212"/>
      <c r="O197" s="67"/>
      <c r="P197" s="67"/>
      <c r="Q197" s="67"/>
      <c r="R197" s="67"/>
      <c r="S197" s="67"/>
      <c r="T197" s="68"/>
      <c r="U197" s="37"/>
      <c r="V197" s="37"/>
      <c r="W197" s="37"/>
      <c r="X197" s="37"/>
      <c r="Y197" s="37"/>
      <c r="Z197" s="37"/>
      <c r="AA197" s="37"/>
      <c r="AB197" s="37"/>
      <c r="AC197" s="37"/>
      <c r="AD197" s="37"/>
      <c r="AE197" s="37"/>
      <c r="AT197" s="19" t="s">
        <v>204</v>
      </c>
      <c r="AU197" s="19" t="s">
        <v>90</v>
      </c>
    </row>
    <row r="198" spans="1:65" s="13" customFormat="1" ht="10.199999999999999">
      <c r="B198" s="213"/>
      <c r="C198" s="214"/>
      <c r="D198" s="209" t="s">
        <v>206</v>
      </c>
      <c r="E198" s="215" t="s">
        <v>32</v>
      </c>
      <c r="F198" s="216" t="s">
        <v>1036</v>
      </c>
      <c r="G198" s="214"/>
      <c r="H198" s="215" t="s">
        <v>32</v>
      </c>
      <c r="I198" s="217"/>
      <c r="J198" s="214"/>
      <c r="K198" s="214"/>
      <c r="L198" s="218"/>
      <c r="M198" s="219"/>
      <c r="N198" s="220"/>
      <c r="O198" s="220"/>
      <c r="P198" s="220"/>
      <c r="Q198" s="220"/>
      <c r="R198" s="220"/>
      <c r="S198" s="220"/>
      <c r="T198" s="221"/>
      <c r="AT198" s="222" t="s">
        <v>206</v>
      </c>
      <c r="AU198" s="222" t="s">
        <v>90</v>
      </c>
      <c r="AV198" s="13" t="s">
        <v>40</v>
      </c>
      <c r="AW198" s="13" t="s">
        <v>38</v>
      </c>
      <c r="AX198" s="13" t="s">
        <v>81</v>
      </c>
      <c r="AY198" s="222" t="s">
        <v>197</v>
      </c>
    </row>
    <row r="199" spans="1:65" s="13" customFormat="1" ht="10.199999999999999">
      <c r="B199" s="213"/>
      <c r="C199" s="214"/>
      <c r="D199" s="209" t="s">
        <v>206</v>
      </c>
      <c r="E199" s="215" t="s">
        <v>32</v>
      </c>
      <c r="F199" s="216" t="s">
        <v>1061</v>
      </c>
      <c r="G199" s="214"/>
      <c r="H199" s="215" t="s">
        <v>32</v>
      </c>
      <c r="I199" s="217"/>
      <c r="J199" s="214"/>
      <c r="K199" s="214"/>
      <c r="L199" s="218"/>
      <c r="M199" s="219"/>
      <c r="N199" s="220"/>
      <c r="O199" s="220"/>
      <c r="P199" s="220"/>
      <c r="Q199" s="220"/>
      <c r="R199" s="220"/>
      <c r="S199" s="220"/>
      <c r="T199" s="221"/>
      <c r="AT199" s="222" t="s">
        <v>206</v>
      </c>
      <c r="AU199" s="222" t="s">
        <v>90</v>
      </c>
      <c r="AV199" s="13" t="s">
        <v>40</v>
      </c>
      <c r="AW199" s="13" t="s">
        <v>38</v>
      </c>
      <c r="AX199" s="13" t="s">
        <v>81</v>
      </c>
      <c r="AY199" s="222" t="s">
        <v>197</v>
      </c>
    </row>
    <row r="200" spans="1:65" s="14" customFormat="1" ht="10.199999999999999">
      <c r="B200" s="223"/>
      <c r="C200" s="224"/>
      <c r="D200" s="209" t="s">
        <v>206</v>
      </c>
      <c r="E200" s="225" t="s">
        <v>32</v>
      </c>
      <c r="F200" s="226" t="s">
        <v>137</v>
      </c>
      <c r="G200" s="224"/>
      <c r="H200" s="227">
        <v>16.77</v>
      </c>
      <c r="I200" s="228"/>
      <c r="J200" s="224"/>
      <c r="K200" s="224"/>
      <c r="L200" s="229"/>
      <c r="M200" s="230"/>
      <c r="N200" s="231"/>
      <c r="O200" s="231"/>
      <c r="P200" s="231"/>
      <c r="Q200" s="231"/>
      <c r="R200" s="231"/>
      <c r="S200" s="231"/>
      <c r="T200" s="232"/>
      <c r="AT200" s="233" t="s">
        <v>206</v>
      </c>
      <c r="AU200" s="233" t="s">
        <v>90</v>
      </c>
      <c r="AV200" s="14" t="s">
        <v>90</v>
      </c>
      <c r="AW200" s="14" t="s">
        <v>38</v>
      </c>
      <c r="AX200" s="14" t="s">
        <v>81</v>
      </c>
      <c r="AY200" s="233" t="s">
        <v>197</v>
      </c>
    </row>
    <row r="201" spans="1:65" s="16" customFormat="1" ht="10.199999999999999">
      <c r="B201" s="245"/>
      <c r="C201" s="246"/>
      <c r="D201" s="209" t="s">
        <v>206</v>
      </c>
      <c r="E201" s="247" t="s">
        <v>32</v>
      </c>
      <c r="F201" s="248" t="s">
        <v>1097</v>
      </c>
      <c r="G201" s="246"/>
      <c r="H201" s="249">
        <v>16.77</v>
      </c>
      <c r="I201" s="250"/>
      <c r="J201" s="246"/>
      <c r="K201" s="246"/>
      <c r="L201" s="251"/>
      <c r="M201" s="252"/>
      <c r="N201" s="253"/>
      <c r="O201" s="253"/>
      <c r="P201" s="253"/>
      <c r="Q201" s="253"/>
      <c r="R201" s="253"/>
      <c r="S201" s="253"/>
      <c r="T201" s="254"/>
      <c r="AT201" s="255" t="s">
        <v>206</v>
      </c>
      <c r="AU201" s="255" t="s">
        <v>90</v>
      </c>
      <c r="AV201" s="16" t="s">
        <v>114</v>
      </c>
      <c r="AW201" s="16" t="s">
        <v>38</v>
      </c>
      <c r="AX201" s="16" t="s">
        <v>81</v>
      </c>
      <c r="AY201" s="255" t="s">
        <v>197</v>
      </c>
    </row>
    <row r="202" spans="1:65" s="15" customFormat="1" ht="10.199999999999999">
      <c r="B202" s="234"/>
      <c r="C202" s="235"/>
      <c r="D202" s="209" t="s">
        <v>206</v>
      </c>
      <c r="E202" s="236" t="s">
        <v>32</v>
      </c>
      <c r="F202" s="237" t="s">
        <v>209</v>
      </c>
      <c r="G202" s="235"/>
      <c r="H202" s="238">
        <v>16.77</v>
      </c>
      <c r="I202" s="239"/>
      <c r="J202" s="235"/>
      <c r="K202" s="235"/>
      <c r="L202" s="240"/>
      <c r="M202" s="241"/>
      <c r="N202" s="242"/>
      <c r="O202" s="242"/>
      <c r="P202" s="242"/>
      <c r="Q202" s="242"/>
      <c r="R202" s="242"/>
      <c r="S202" s="242"/>
      <c r="T202" s="243"/>
      <c r="AT202" s="244" t="s">
        <v>206</v>
      </c>
      <c r="AU202" s="244" t="s">
        <v>90</v>
      </c>
      <c r="AV202" s="15" t="s">
        <v>166</v>
      </c>
      <c r="AW202" s="15" t="s">
        <v>4</v>
      </c>
      <c r="AX202" s="15" t="s">
        <v>40</v>
      </c>
      <c r="AY202" s="244" t="s">
        <v>197</v>
      </c>
    </row>
    <row r="203" spans="1:65" s="2" customFormat="1" ht="16.5" customHeight="1">
      <c r="A203" s="37"/>
      <c r="B203" s="38"/>
      <c r="C203" s="256" t="s">
        <v>343</v>
      </c>
      <c r="D203" s="256" t="s">
        <v>336</v>
      </c>
      <c r="E203" s="257" t="s">
        <v>623</v>
      </c>
      <c r="F203" s="258" t="s">
        <v>624</v>
      </c>
      <c r="G203" s="259" t="s">
        <v>127</v>
      </c>
      <c r="H203" s="260">
        <v>17.105</v>
      </c>
      <c r="I203" s="261"/>
      <c r="J203" s="262">
        <f>ROUND(I203*H203,2)</f>
        <v>0</v>
      </c>
      <c r="K203" s="258" t="s">
        <v>202</v>
      </c>
      <c r="L203" s="263"/>
      <c r="M203" s="264" t="s">
        <v>32</v>
      </c>
      <c r="N203" s="265" t="s">
        <v>52</v>
      </c>
      <c r="O203" s="67"/>
      <c r="P203" s="205">
        <f>O203*H203</f>
        <v>0</v>
      </c>
      <c r="Q203" s="205">
        <v>0.222</v>
      </c>
      <c r="R203" s="205">
        <f>Q203*H203</f>
        <v>3.79731</v>
      </c>
      <c r="S203" s="205">
        <v>0</v>
      </c>
      <c r="T203" s="206">
        <f>S203*H203</f>
        <v>0</v>
      </c>
      <c r="U203" s="37"/>
      <c r="V203" s="37"/>
      <c r="W203" s="37"/>
      <c r="X203" s="37"/>
      <c r="Y203" s="37"/>
      <c r="Z203" s="37"/>
      <c r="AA203" s="37"/>
      <c r="AB203" s="37"/>
      <c r="AC203" s="37"/>
      <c r="AD203" s="37"/>
      <c r="AE203" s="37"/>
      <c r="AR203" s="207" t="s">
        <v>240</v>
      </c>
      <c r="AT203" s="207" t="s">
        <v>336</v>
      </c>
      <c r="AU203" s="207" t="s">
        <v>90</v>
      </c>
      <c r="AY203" s="19" t="s">
        <v>197</v>
      </c>
      <c r="BE203" s="208">
        <f>IF(N203="základní",J203,0)</f>
        <v>0</v>
      </c>
      <c r="BF203" s="208">
        <f>IF(N203="snížená",J203,0)</f>
        <v>0</v>
      </c>
      <c r="BG203" s="208">
        <f>IF(N203="zákl. přenesená",J203,0)</f>
        <v>0</v>
      </c>
      <c r="BH203" s="208">
        <f>IF(N203="sníž. přenesená",J203,0)</f>
        <v>0</v>
      </c>
      <c r="BI203" s="208">
        <f>IF(N203="nulová",J203,0)</f>
        <v>0</v>
      </c>
      <c r="BJ203" s="19" t="s">
        <v>40</v>
      </c>
      <c r="BK203" s="208">
        <f>ROUND(I203*H203,2)</f>
        <v>0</v>
      </c>
      <c r="BL203" s="19" t="s">
        <v>166</v>
      </c>
      <c r="BM203" s="207" t="s">
        <v>1098</v>
      </c>
    </row>
    <row r="204" spans="1:65" s="2" customFormat="1" ht="19.2">
      <c r="A204" s="37"/>
      <c r="B204" s="38"/>
      <c r="C204" s="39"/>
      <c r="D204" s="209" t="s">
        <v>223</v>
      </c>
      <c r="E204" s="39"/>
      <c r="F204" s="210" t="s">
        <v>498</v>
      </c>
      <c r="G204" s="39"/>
      <c r="H204" s="39"/>
      <c r="I204" s="119"/>
      <c r="J204" s="39"/>
      <c r="K204" s="39"/>
      <c r="L204" s="42"/>
      <c r="M204" s="211"/>
      <c r="N204" s="212"/>
      <c r="O204" s="67"/>
      <c r="P204" s="67"/>
      <c r="Q204" s="67"/>
      <c r="R204" s="67"/>
      <c r="S204" s="67"/>
      <c r="T204" s="68"/>
      <c r="U204" s="37"/>
      <c r="V204" s="37"/>
      <c r="W204" s="37"/>
      <c r="X204" s="37"/>
      <c r="Y204" s="37"/>
      <c r="Z204" s="37"/>
      <c r="AA204" s="37"/>
      <c r="AB204" s="37"/>
      <c r="AC204" s="37"/>
      <c r="AD204" s="37"/>
      <c r="AE204" s="37"/>
      <c r="AT204" s="19" t="s">
        <v>223</v>
      </c>
      <c r="AU204" s="19" t="s">
        <v>90</v>
      </c>
    </row>
    <row r="205" spans="1:65" s="14" customFormat="1" ht="10.199999999999999">
      <c r="B205" s="223"/>
      <c r="C205" s="224"/>
      <c r="D205" s="209" t="s">
        <v>206</v>
      </c>
      <c r="E205" s="224"/>
      <c r="F205" s="226" t="s">
        <v>1099</v>
      </c>
      <c r="G205" s="224"/>
      <c r="H205" s="227">
        <v>17.105</v>
      </c>
      <c r="I205" s="228"/>
      <c r="J205" s="224"/>
      <c r="K205" s="224"/>
      <c r="L205" s="229"/>
      <c r="M205" s="230"/>
      <c r="N205" s="231"/>
      <c r="O205" s="231"/>
      <c r="P205" s="231"/>
      <c r="Q205" s="231"/>
      <c r="R205" s="231"/>
      <c r="S205" s="231"/>
      <c r="T205" s="232"/>
      <c r="AT205" s="233" t="s">
        <v>206</v>
      </c>
      <c r="AU205" s="233" t="s">
        <v>90</v>
      </c>
      <c r="AV205" s="14" t="s">
        <v>90</v>
      </c>
      <c r="AW205" s="14" t="s">
        <v>4</v>
      </c>
      <c r="AX205" s="14" t="s">
        <v>40</v>
      </c>
      <c r="AY205" s="233" t="s">
        <v>197</v>
      </c>
    </row>
    <row r="206" spans="1:65" s="2" customFormat="1" ht="21.75" customHeight="1">
      <c r="A206" s="37"/>
      <c r="B206" s="38"/>
      <c r="C206" s="196" t="s">
        <v>349</v>
      </c>
      <c r="D206" s="196" t="s">
        <v>199</v>
      </c>
      <c r="E206" s="197" t="s">
        <v>628</v>
      </c>
      <c r="F206" s="198" t="s">
        <v>629</v>
      </c>
      <c r="G206" s="199" t="s">
        <v>127</v>
      </c>
      <c r="H206" s="200">
        <v>291.38</v>
      </c>
      <c r="I206" s="201"/>
      <c r="J206" s="202">
        <f>ROUND(I206*H206,2)</f>
        <v>0</v>
      </c>
      <c r="K206" s="198" t="s">
        <v>202</v>
      </c>
      <c r="L206" s="42"/>
      <c r="M206" s="203" t="s">
        <v>32</v>
      </c>
      <c r="N206" s="204" t="s">
        <v>52</v>
      </c>
      <c r="O206" s="67"/>
      <c r="P206" s="205">
        <f>O206*H206</f>
        <v>0</v>
      </c>
      <c r="Q206" s="205">
        <v>0.16700000000000001</v>
      </c>
      <c r="R206" s="205">
        <f>Q206*H206</f>
        <v>48.66046</v>
      </c>
      <c r="S206" s="205">
        <v>0</v>
      </c>
      <c r="T206" s="206">
        <f>S206*H206</f>
        <v>0</v>
      </c>
      <c r="U206" s="37"/>
      <c r="V206" s="37"/>
      <c r="W206" s="37"/>
      <c r="X206" s="37"/>
      <c r="Y206" s="37"/>
      <c r="Z206" s="37"/>
      <c r="AA206" s="37"/>
      <c r="AB206" s="37"/>
      <c r="AC206" s="37"/>
      <c r="AD206" s="37"/>
      <c r="AE206" s="37"/>
      <c r="AR206" s="207" t="s">
        <v>166</v>
      </c>
      <c r="AT206" s="207" t="s">
        <v>199</v>
      </c>
      <c r="AU206" s="207" t="s">
        <v>90</v>
      </c>
      <c r="AY206" s="19" t="s">
        <v>197</v>
      </c>
      <c r="BE206" s="208">
        <f>IF(N206="základní",J206,0)</f>
        <v>0</v>
      </c>
      <c r="BF206" s="208">
        <f>IF(N206="snížená",J206,0)</f>
        <v>0</v>
      </c>
      <c r="BG206" s="208">
        <f>IF(N206="zákl. přenesená",J206,0)</f>
        <v>0</v>
      </c>
      <c r="BH206" s="208">
        <f>IF(N206="sníž. přenesená",J206,0)</f>
        <v>0</v>
      </c>
      <c r="BI206" s="208">
        <f>IF(N206="nulová",J206,0)</f>
        <v>0</v>
      </c>
      <c r="BJ206" s="19" t="s">
        <v>40</v>
      </c>
      <c r="BK206" s="208">
        <f>ROUND(I206*H206,2)</f>
        <v>0</v>
      </c>
      <c r="BL206" s="19" t="s">
        <v>166</v>
      </c>
      <c r="BM206" s="207" t="s">
        <v>1100</v>
      </c>
    </row>
    <row r="207" spans="1:65" s="2" customFormat="1" ht="76.8">
      <c r="A207" s="37"/>
      <c r="B207" s="38"/>
      <c r="C207" s="39"/>
      <c r="D207" s="209" t="s">
        <v>204</v>
      </c>
      <c r="E207" s="39"/>
      <c r="F207" s="210" t="s">
        <v>631</v>
      </c>
      <c r="G207" s="39"/>
      <c r="H207" s="39"/>
      <c r="I207" s="119"/>
      <c r="J207" s="39"/>
      <c r="K207" s="39"/>
      <c r="L207" s="42"/>
      <c r="M207" s="211"/>
      <c r="N207" s="212"/>
      <c r="O207" s="67"/>
      <c r="P207" s="67"/>
      <c r="Q207" s="67"/>
      <c r="R207" s="67"/>
      <c r="S207" s="67"/>
      <c r="T207" s="68"/>
      <c r="U207" s="37"/>
      <c r="V207" s="37"/>
      <c r="W207" s="37"/>
      <c r="X207" s="37"/>
      <c r="Y207" s="37"/>
      <c r="Z207" s="37"/>
      <c r="AA207" s="37"/>
      <c r="AB207" s="37"/>
      <c r="AC207" s="37"/>
      <c r="AD207" s="37"/>
      <c r="AE207" s="37"/>
      <c r="AT207" s="19" t="s">
        <v>204</v>
      </c>
      <c r="AU207" s="19" t="s">
        <v>90</v>
      </c>
    </row>
    <row r="208" spans="1:65" s="13" customFormat="1" ht="10.199999999999999">
      <c r="B208" s="213"/>
      <c r="C208" s="214"/>
      <c r="D208" s="209" t="s">
        <v>206</v>
      </c>
      <c r="E208" s="215" t="s">
        <v>32</v>
      </c>
      <c r="F208" s="216" t="s">
        <v>1036</v>
      </c>
      <c r="G208" s="214"/>
      <c r="H208" s="215" t="s">
        <v>32</v>
      </c>
      <c r="I208" s="217"/>
      <c r="J208" s="214"/>
      <c r="K208" s="214"/>
      <c r="L208" s="218"/>
      <c r="M208" s="219"/>
      <c r="N208" s="220"/>
      <c r="O208" s="220"/>
      <c r="P208" s="220"/>
      <c r="Q208" s="220"/>
      <c r="R208" s="220"/>
      <c r="S208" s="220"/>
      <c r="T208" s="221"/>
      <c r="AT208" s="222" t="s">
        <v>206</v>
      </c>
      <c r="AU208" s="222" t="s">
        <v>90</v>
      </c>
      <c r="AV208" s="13" t="s">
        <v>40</v>
      </c>
      <c r="AW208" s="13" t="s">
        <v>38</v>
      </c>
      <c r="AX208" s="13" t="s">
        <v>81</v>
      </c>
      <c r="AY208" s="222" t="s">
        <v>197</v>
      </c>
    </row>
    <row r="209" spans="1:65" s="13" customFormat="1" ht="10.199999999999999">
      <c r="B209" s="213"/>
      <c r="C209" s="214"/>
      <c r="D209" s="209" t="s">
        <v>206</v>
      </c>
      <c r="E209" s="215" t="s">
        <v>32</v>
      </c>
      <c r="F209" s="216" t="s">
        <v>1061</v>
      </c>
      <c r="G209" s="214"/>
      <c r="H209" s="215" t="s">
        <v>32</v>
      </c>
      <c r="I209" s="217"/>
      <c r="J209" s="214"/>
      <c r="K209" s="214"/>
      <c r="L209" s="218"/>
      <c r="M209" s="219"/>
      <c r="N209" s="220"/>
      <c r="O209" s="220"/>
      <c r="P209" s="220"/>
      <c r="Q209" s="220"/>
      <c r="R209" s="220"/>
      <c r="S209" s="220"/>
      <c r="T209" s="221"/>
      <c r="AT209" s="222" t="s">
        <v>206</v>
      </c>
      <c r="AU209" s="222" t="s">
        <v>90</v>
      </c>
      <c r="AV209" s="13" t="s">
        <v>40</v>
      </c>
      <c r="AW209" s="13" t="s">
        <v>38</v>
      </c>
      <c r="AX209" s="13" t="s">
        <v>81</v>
      </c>
      <c r="AY209" s="222" t="s">
        <v>197</v>
      </c>
    </row>
    <row r="210" spans="1:65" s="14" customFormat="1" ht="10.199999999999999">
      <c r="B210" s="223"/>
      <c r="C210" s="224"/>
      <c r="D210" s="209" t="s">
        <v>206</v>
      </c>
      <c r="E210" s="225" t="s">
        <v>32</v>
      </c>
      <c r="F210" s="226" t="s">
        <v>152</v>
      </c>
      <c r="G210" s="224"/>
      <c r="H210" s="227">
        <v>291.38</v>
      </c>
      <c r="I210" s="228"/>
      <c r="J210" s="224"/>
      <c r="K210" s="224"/>
      <c r="L210" s="229"/>
      <c r="M210" s="230"/>
      <c r="N210" s="231"/>
      <c r="O210" s="231"/>
      <c r="P210" s="231"/>
      <c r="Q210" s="231"/>
      <c r="R210" s="231"/>
      <c r="S210" s="231"/>
      <c r="T210" s="232"/>
      <c r="AT210" s="233" t="s">
        <v>206</v>
      </c>
      <c r="AU210" s="233" t="s">
        <v>90</v>
      </c>
      <c r="AV210" s="14" t="s">
        <v>90</v>
      </c>
      <c r="AW210" s="14" t="s">
        <v>38</v>
      </c>
      <c r="AX210" s="14" t="s">
        <v>81</v>
      </c>
      <c r="AY210" s="233" t="s">
        <v>197</v>
      </c>
    </row>
    <row r="211" spans="1:65" s="2" customFormat="1" ht="16.5" customHeight="1">
      <c r="A211" s="37"/>
      <c r="B211" s="38"/>
      <c r="C211" s="256" t="s">
        <v>354</v>
      </c>
      <c r="D211" s="256" t="s">
        <v>336</v>
      </c>
      <c r="E211" s="257" t="s">
        <v>633</v>
      </c>
      <c r="F211" s="258" t="s">
        <v>634</v>
      </c>
      <c r="G211" s="259" t="s">
        <v>127</v>
      </c>
      <c r="H211" s="260">
        <v>297.20800000000003</v>
      </c>
      <c r="I211" s="261"/>
      <c r="J211" s="262">
        <f>ROUND(I211*H211,2)</f>
        <v>0</v>
      </c>
      <c r="K211" s="258" t="s">
        <v>202</v>
      </c>
      <c r="L211" s="263"/>
      <c r="M211" s="264" t="s">
        <v>32</v>
      </c>
      <c r="N211" s="265" t="s">
        <v>52</v>
      </c>
      <c r="O211" s="67"/>
      <c r="P211" s="205">
        <f>O211*H211</f>
        <v>0</v>
      </c>
      <c r="Q211" s="205">
        <v>0.11799999999999999</v>
      </c>
      <c r="R211" s="205">
        <f>Q211*H211</f>
        <v>35.070543999999998</v>
      </c>
      <c r="S211" s="205">
        <v>0</v>
      </c>
      <c r="T211" s="206">
        <f>S211*H211</f>
        <v>0</v>
      </c>
      <c r="U211" s="37"/>
      <c r="V211" s="37"/>
      <c r="W211" s="37"/>
      <c r="X211" s="37"/>
      <c r="Y211" s="37"/>
      <c r="Z211" s="37"/>
      <c r="AA211" s="37"/>
      <c r="AB211" s="37"/>
      <c r="AC211" s="37"/>
      <c r="AD211" s="37"/>
      <c r="AE211" s="37"/>
      <c r="AR211" s="207" t="s">
        <v>240</v>
      </c>
      <c r="AT211" s="207" t="s">
        <v>336</v>
      </c>
      <c r="AU211" s="207" t="s">
        <v>90</v>
      </c>
      <c r="AY211" s="19" t="s">
        <v>197</v>
      </c>
      <c r="BE211" s="208">
        <f>IF(N211="základní",J211,0)</f>
        <v>0</v>
      </c>
      <c r="BF211" s="208">
        <f>IF(N211="snížená",J211,0)</f>
        <v>0</v>
      </c>
      <c r="BG211" s="208">
        <f>IF(N211="zákl. přenesená",J211,0)</f>
        <v>0</v>
      </c>
      <c r="BH211" s="208">
        <f>IF(N211="sníž. přenesená",J211,0)</f>
        <v>0</v>
      </c>
      <c r="BI211" s="208">
        <f>IF(N211="nulová",J211,0)</f>
        <v>0</v>
      </c>
      <c r="BJ211" s="19" t="s">
        <v>40</v>
      </c>
      <c r="BK211" s="208">
        <f>ROUND(I211*H211,2)</f>
        <v>0</v>
      </c>
      <c r="BL211" s="19" t="s">
        <v>166</v>
      </c>
      <c r="BM211" s="207" t="s">
        <v>1101</v>
      </c>
    </row>
    <row r="212" spans="1:65" s="2" customFormat="1" ht="19.2">
      <c r="A212" s="37"/>
      <c r="B212" s="38"/>
      <c r="C212" s="39"/>
      <c r="D212" s="209" t="s">
        <v>223</v>
      </c>
      <c r="E212" s="39"/>
      <c r="F212" s="210" t="s">
        <v>498</v>
      </c>
      <c r="G212" s="39"/>
      <c r="H212" s="39"/>
      <c r="I212" s="119"/>
      <c r="J212" s="39"/>
      <c r="K212" s="39"/>
      <c r="L212" s="42"/>
      <c r="M212" s="211"/>
      <c r="N212" s="212"/>
      <c r="O212" s="67"/>
      <c r="P212" s="67"/>
      <c r="Q212" s="67"/>
      <c r="R212" s="67"/>
      <c r="S212" s="67"/>
      <c r="T212" s="68"/>
      <c r="U212" s="37"/>
      <c r="V212" s="37"/>
      <c r="W212" s="37"/>
      <c r="X212" s="37"/>
      <c r="Y212" s="37"/>
      <c r="Z212" s="37"/>
      <c r="AA212" s="37"/>
      <c r="AB212" s="37"/>
      <c r="AC212" s="37"/>
      <c r="AD212" s="37"/>
      <c r="AE212" s="37"/>
      <c r="AT212" s="19" t="s">
        <v>223</v>
      </c>
      <c r="AU212" s="19" t="s">
        <v>90</v>
      </c>
    </row>
    <row r="213" spans="1:65" s="14" customFormat="1" ht="10.199999999999999">
      <c r="B213" s="223"/>
      <c r="C213" s="224"/>
      <c r="D213" s="209" t="s">
        <v>206</v>
      </c>
      <c r="E213" s="224"/>
      <c r="F213" s="226" t="s">
        <v>1102</v>
      </c>
      <c r="G213" s="224"/>
      <c r="H213" s="227">
        <v>297.20800000000003</v>
      </c>
      <c r="I213" s="228"/>
      <c r="J213" s="224"/>
      <c r="K213" s="224"/>
      <c r="L213" s="229"/>
      <c r="M213" s="230"/>
      <c r="N213" s="231"/>
      <c r="O213" s="231"/>
      <c r="P213" s="231"/>
      <c r="Q213" s="231"/>
      <c r="R213" s="231"/>
      <c r="S213" s="231"/>
      <c r="T213" s="232"/>
      <c r="AT213" s="233" t="s">
        <v>206</v>
      </c>
      <c r="AU213" s="233" t="s">
        <v>90</v>
      </c>
      <c r="AV213" s="14" t="s">
        <v>90</v>
      </c>
      <c r="AW213" s="14" t="s">
        <v>4</v>
      </c>
      <c r="AX213" s="14" t="s">
        <v>40</v>
      </c>
      <c r="AY213" s="233" t="s">
        <v>197</v>
      </c>
    </row>
    <row r="214" spans="1:65" s="12" customFormat="1" ht="22.8" customHeight="1">
      <c r="B214" s="180"/>
      <c r="C214" s="181"/>
      <c r="D214" s="182" t="s">
        <v>80</v>
      </c>
      <c r="E214" s="194" t="s">
        <v>245</v>
      </c>
      <c r="F214" s="194" t="s">
        <v>730</v>
      </c>
      <c r="G214" s="181"/>
      <c r="H214" s="181"/>
      <c r="I214" s="184"/>
      <c r="J214" s="195">
        <f>BK214</f>
        <v>0</v>
      </c>
      <c r="K214" s="181"/>
      <c r="L214" s="186"/>
      <c r="M214" s="187"/>
      <c r="N214" s="188"/>
      <c r="O214" s="188"/>
      <c r="P214" s="189">
        <f>SUM(P215:P255)</f>
        <v>0</v>
      </c>
      <c r="Q214" s="188"/>
      <c r="R214" s="189">
        <f>SUM(R215:R255)</f>
        <v>4.8958440039999997</v>
      </c>
      <c r="S214" s="188"/>
      <c r="T214" s="190">
        <f>SUM(T215:T255)</f>
        <v>1.472</v>
      </c>
      <c r="AR214" s="191" t="s">
        <v>40</v>
      </c>
      <c r="AT214" s="192" t="s">
        <v>80</v>
      </c>
      <c r="AU214" s="192" t="s">
        <v>40</v>
      </c>
      <c r="AY214" s="191" t="s">
        <v>197</v>
      </c>
      <c r="BK214" s="193">
        <f>SUM(BK215:BK255)</f>
        <v>0</v>
      </c>
    </row>
    <row r="215" spans="1:65" s="2" customFormat="1" ht="33" customHeight="1">
      <c r="A215" s="37"/>
      <c r="B215" s="38"/>
      <c r="C215" s="196" t="s">
        <v>359</v>
      </c>
      <c r="D215" s="196" t="s">
        <v>199</v>
      </c>
      <c r="E215" s="197" t="s">
        <v>793</v>
      </c>
      <c r="F215" s="198" t="s">
        <v>794</v>
      </c>
      <c r="G215" s="199" t="s">
        <v>112</v>
      </c>
      <c r="H215" s="200">
        <v>5.16</v>
      </c>
      <c r="I215" s="201"/>
      <c r="J215" s="202">
        <f>ROUND(I215*H215,2)</f>
        <v>0</v>
      </c>
      <c r="K215" s="198" t="s">
        <v>202</v>
      </c>
      <c r="L215" s="42"/>
      <c r="M215" s="203" t="s">
        <v>32</v>
      </c>
      <c r="N215" s="204" t="s">
        <v>52</v>
      </c>
      <c r="O215" s="67"/>
      <c r="P215" s="205">
        <f>O215*H215</f>
        <v>0</v>
      </c>
      <c r="Q215" s="205">
        <v>8.0879999999999994E-2</v>
      </c>
      <c r="R215" s="205">
        <f>Q215*H215</f>
        <v>0.41734079999999996</v>
      </c>
      <c r="S215" s="205">
        <v>0</v>
      </c>
      <c r="T215" s="206">
        <f>S215*H215</f>
        <v>0</v>
      </c>
      <c r="U215" s="37"/>
      <c r="V215" s="37"/>
      <c r="W215" s="37"/>
      <c r="X215" s="37"/>
      <c r="Y215" s="37"/>
      <c r="Z215" s="37"/>
      <c r="AA215" s="37"/>
      <c r="AB215" s="37"/>
      <c r="AC215" s="37"/>
      <c r="AD215" s="37"/>
      <c r="AE215" s="37"/>
      <c r="AR215" s="207" t="s">
        <v>166</v>
      </c>
      <c r="AT215" s="207" t="s">
        <v>199</v>
      </c>
      <c r="AU215" s="207" t="s">
        <v>90</v>
      </c>
      <c r="AY215" s="19" t="s">
        <v>197</v>
      </c>
      <c r="BE215" s="208">
        <f>IF(N215="základní",J215,0)</f>
        <v>0</v>
      </c>
      <c r="BF215" s="208">
        <f>IF(N215="snížená",J215,0)</f>
        <v>0</v>
      </c>
      <c r="BG215" s="208">
        <f>IF(N215="zákl. přenesená",J215,0)</f>
        <v>0</v>
      </c>
      <c r="BH215" s="208">
        <f>IF(N215="sníž. přenesená",J215,0)</f>
        <v>0</v>
      </c>
      <c r="BI215" s="208">
        <f>IF(N215="nulová",J215,0)</f>
        <v>0</v>
      </c>
      <c r="BJ215" s="19" t="s">
        <v>40</v>
      </c>
      <c r="BK215" s="208">
        <f>ROUND(I215*H215,2)</f>
        <v>0</v>
      </c>
      <c r="BL215" s="19" t="s">
        <v>166</v>
      </c>
      <c r="BM215" s="207" t="s">
        <v>1103</v>
      </c>
    </row>
    <row r="216" spans="1:65" s="2" customFormat="1" ht="76.8">
      <c r="A216" s="37"/>
      <c r="B216" s="38"/>
      <c r="C216" s="39"/>
      <c r="D216" s="209" t="s">
        <v>204</v>
      </c>
      <c r="E216" s="39"/>
      <c r="F216" s="210" t="s">
        <v>796</v>
      </c>
      <c r="G216" s="39"/>
      <c r="H216" s="39"/>
      <c r="I216" s="119"/>
      <c r="J216" s="39"/>
      <c r="K216" s="39"/>
      <c r="L216" s="42"/>
      <c r="M216" s="211"/>
      <c r="N216" s="212"/>
      <c r="O216" s="67"/>
      <c r="P216" s="67"/>
      <c r="Q216" s="67"/>
      <c r="R216" s="67"/>
      <c r="S216" s="67"/>
      <c r="T216" s="68"/>
      <c r="U216" s="37"/>
      <c r="V216" s="37"/>
      <c r="W216" s="37"/>
      <c r="X216" s="37"/>
      <c r="Y216" s="37"/>
      <c r="Z216" s="37"/>
      <c r="AA216" s="37"/>
      <c r="AB216" s="37"/>
      <c r="AC216" s="37"/>
      <c r="AD216" s="37"/>
      <c r="AE216" s="37"/>
      <c r="AT216" s="19" t="s">
        <v>204</v>
      </c>
      <c r="AU216" s="19" t="s">
        <v>90</v>
      </c>
    </row>
    <row r="217" spans="1:65" s="13" customFormat="1" ht="10.199999999999999">
      <c r="B217" s="213"/>
      <c r="C217" s="214"/>
      <c r="D217" s="209" t="s">
        <v>206</v>
      </c>
      <c r="E217" s="215" t="s">
        <v>32</v>
      </c>
      <c r="F217" s="216" t="s">
        <v>1036</v>
      </c>
      <c r="G217" s="214"/>
      <c r="H217" s="215" t="s">
        <v>32</v>
      </c>
      <c r="I217" s="217"/>
      <c r="J217" s="214"/>
      <c r="K217" s="214"/>
      <c r="L217" s="218"/>
      <c r="M217" s="219"/>
      <c r="N217" s="220"/>
      <c r="O217" s="220"/>
      <c r="P217" s="220"/>
      <c r="Q217" s="220"/>
      <c r="R217" s="220"/>
      <c r="S217" s="220"/>
      <c r="T217" s="221"/>
      <c r="AT217" s="222" t="s">
        <v>206</v>
      </c>
      <c r="AU217" s="222" t="s">
        <v>90</v>
      </c>
      <c r="AV217" s="13" t="s">
        <v>40</v>
      </c>
      <c r="AW217" s="13" t="s">
        <v>38</v>
      </c>
      <c r="AX217" s="13" t="s">
        <v>81</v>
      </c>
      <c r="AY217" s="222" t="s">
        <v>197</v>
      </c>
    </row>
    <row r="218" spans="1:65" s="13" customFormat="1" ht="10.199999999999999">
      <c r="B218" s="213"/>
      <c r="C218" s="214"/>
      <c r="D218" s="209" t="s">
        <v>206</v>
      </c>
      <c r="E218" s="215" t="s">
        <v>32</v>
      </c>
      <c r="F218" s="216" t="s">
        <v>1061</v>
      </c>
      <c r="G218" s="214"/>
      <c r="H218" s="215" t="s">
        <v>32</v>
      </c>
      <c r="I218" s="217"/>
      <c r="J218" s="214"/>
      <c r="K218" s="214"/>
      <c r="L218" s="218"/>
      <c r="M218" s="219"/>
      <c r="N218" s="220"/>
      <c r="O218" s="220"/>
      <c r="P218" s="220"/>
      <c r="Q218" s="220"/>
      <c r="R218" s="220"/>
      <c r="S218" s="220"/>
      <c r="T218" s="221"/>
      <c r="AT218" s="222" t="s">
        <v>206</v>
      </c>
      <c r="AU218" s="222" t="s">
        <v>90</v>
      </c>
      <c r="AV218" s="13" t="s">
        <v>40</v>
      </c>
      <c r="AW218" s="13" t="s">
        <v>38</v>
      </c>
      <c r="AX218" s="13" t="s">
        <v>81</v>
      </c>
      <c r="AY218" s="222" t="s">
        <v>197</v>
      </c>
    </row>
    <row r="219" spans="1:65" s="14" customFormat="1" ht="10.199999999999999">
      <c r="B219" s="223"/>
      <c r="C219" s="224"/>
      <c r="D219" s="209" t="s">
        <v>206</v>
      </c>
      <c r="E219" s="225" t="s">
        <v>32</v>
      </c>
      <c r="F219" s="226" t="s">
        <v>1104</v>
      </c>
      <c r="G219" s="224"/>
      <c r="H219" s="227">
        <v>5.16</v>
      </c>
      <c r="I219" s="228"/>
      <c r="J219" s="224"/>
      <c r="K219" s="224"/>
      <c r="L219" s="229"/>
      <c r="M219" s="230"/>
      <c r="N219" s="231"/>
      <c r="O219" s="231"/>
      <c r="P219" s="231"/>
      <c r="Q219" s="231"/>
      <c r="R219" s="231"/>
      <c r="S219" s="231"/>
      <c r="T219" s="232"/>
      <c r="AT219" s="233" t="s">
        <v>206</v>
      </c>
      <c r="AU219" s="233" t="s">
        <v>90</v>
      </c>
      <c r="AV219" s="14" t="s">
        <v>90</v>
      </c>
      <c r="AW219" s="14" t="s">
        <v>38</v>
      </c>
      <c r="AX219" s="14" t="s">
        <v>81</v>
      </c>
      <c r="AY219" s="233" t="s">
        <v>197</v>
      </c>
    </row>
    <row r="220" spans="1:65" s="16" customFormat="1" ht="10.199999999999999">
      <c r="B220" s="245"/>
      <c r="C220" s="246"/>
      <c r="D220" s="209" t="s">
        <v>206</v>
      </c>
      <c r="E220" s="247" t="s">
        <v>32</v>
      </c>
      <c r="F220" s="248" t="s">
        <v>1105</v>
      </c>
      <c r="G220" s="246"/>
      <c r="H220" s="249">
        <v>5.16</v>
      </c>
      <c r="I220" s="250"/>
      <c r="J220" s="246"/>
      <c r="K220" s="246"/>
      <c r="L220" s="251"/>
      <c r="M220" s="252"/>
      <c r="N220" s="253"/>
      <c r="O220" s="253"/>
      <c r="P220" s="253"/>
      <c r="Q220" s="253"/>
      <c r="R220" s="253"/>
      <c r="S220" s="253"/>
      <c r="T220" s="254"/>
      <c r="AT220" s="255" t="s">
        <v>206</v>
      </c>
      <c r="AU220" s="255" t="s">
        <v>90</v>
      </c>
      <c r="AV220" s="16" t="s">
        <v>114</v>
      </c>
      <c r="AW220" s="16" t="s">
        <v>38</v>
      </c>
      <c r="AX220" s="16" t="s">
        <v>81</v>
      </c>
      <c r="AY220" s="255" t="s">
        <v>197</v>
      </c>
    </row>
    <row r="221" spans="1:65" s="15" customFormat="1" ht="10.199999999999999">
      <c r="B221" s="234"/>
      <c r="C221" s="235"/>
      <c r="D221" s="209" t="s">
        <v>206</v>
      </c>
      <c r="E221" s="236" t="s">
        <v>32</v>
      </c>
      <c r="F221" s="237" t="s">
        <v>209</v>
      </c>
      <c r="G221" s="235"/>
      <c r="H221" s="238">
        <v>5.16</v>
      </c>
      <c r="I221" s="239"/>
      <c r="J221" s="235"/>
      <c r="K221" s="235"/>
      <c r="L221" s="240"/>
      <c r="M221" s="241"/>
      <c r="N221" s="242"/>
      <c r="O221" s="242"/>
      <c r="P221" s="242"/>
      <c r="Q221" s="242"/>
      <c r="R221" s="242"/>
      <c r="S221" s="242"/>
      <c r="T221" s="243"/>
      <c r="AT221" s="244" t="s">
        <v>206</v>
      </c>
      <c r="AU221" s="244" t="s">
        <v>90</v>
      </c>
      <c r="AV221" s="15" t="s">
        <v>166</v>
      </c>
      <c r="AW221" s="15" t="s">
        <v>38</v>
      </c>
      <c r="AX221" s="15" t="s">
        <v>40</v>
      </c>
      <c r="AY221" s="244" t="s">
        <v>197</v>
      </c>
    </row>
    <row r="222" spans="1:65" s="2" customFormat="1" ht="16.5" customHeight="1">
      <c r="A222" s="37"/>
      <c r="B222" s="38"/>
      <c r="C222" s="256" t="s">
        <v>368</v>
      </c>
      <c r="D222" s="256" t="s">
        <v>336</v>
      </c>
      <c r="E222" s="257" t="s">
        <v>802</v>
      </c>
      <c r="F222" s="258" t="s">
        <v>803</v>
      </c>
      <c r="G222" s="259" t="s">
        <v>127</v>
      </c>
      <c r="H222" s="260">
        <v>3.1619999999999999</v>
      </c>
      <c r="I222" s="261"/>
      <c r="J222" s="262">
        <f>ROUND(I222*H222,2)</f>
        <v>0</v>
      </c>
      <c r="K222" s="258" t="s">
        <v>32</v>
      </c>
      <c r="L222" s="263"/>
      <c r="M222" s="264" t="s">
        <v>32</v>
      </c>
      <c r="N222" s="265" t="s">
        <v>52</v>
      </c>
      <c r="O222" s="67"/>
      <c r="P222" s="205">
        <f>O222*H222</f>
        <v>0</v>
      </c>
      <c r="Q222" s="205">
        <v>0.108</v>
      </c>
      <c r="R222" s="205">
        <f>Q222*H222</f>
        <v>0.34149599999999997</v>
      </c>
      <c r="S222" s="205">
        <v>0</v>
      </c>
      <c r="T222" s="206">
        <f>S222*H222</f>
        <v>0</v>
      </c>
      <c r="U222" s="37"/>
      <c r="V222" s="37"/>
      <c r="W222" s="37"/>
      <c r="X222" s="37"/>
      <c r="Y222" s="37"/>
      <c r="Z222" s="37"/>
      <c r="AA222" s="37"/>
      <c r="AB222" s="37"/>
      <c r="AC222" s="37"/>
      <c r="AD222" s="37"/>
      <c r="AE222" s="37"/>
      <c r="AR222" s="207" t="s">
        <v>240</v>
      </c>
      <c r="AT222" s="207" t="s">
        <v>336</v>
      </c>
      <c r="AU222" s="207" t="s">
        <v>90</v>
      </c>
      <c r="AY222" s="19" t="s">
        <v>197</v>
      </c>
      <c r="BE222" s="208">
        <f>IF(N222="základní",J222,0)</f>
        <v>0</v>
      </c>
      <c r="BF222" s="208">
        <f>IF(N222="snížená",J222,0)</f>
        <v>0</v>
      </c>
      <c r="BG222" s="208">
        <f>IF(N222="zákl. přenesená",J222,0)</f>
        <v>0</v>
      </c>
      <c r="BH222" s="208">
        <f>IF(N222="sníž. přenesená",J222,0)</f>
        <v>0</v>
      </c>
      <c r="BI222" s="208">
        <f>IF(N222="nulová",J222,0)</f>
        <v>0</v>
      </c>
      <c r="BJ222" s="19" t="s">
        <v>40</v>
      </c>
      <c r="BK222" s="208">
        <f>ROUND(I222*H222,2)</f>
        <v>0</v>
      </c>
      <c r="BL222" s="19" t="s">
        <v>166</v>
      </c>
      <c r="BM222" s="207" t="s">
        <v>1106</v>
      </c>
    </row>
    <row r="223" spans="1:65" s="2" customFormat="1" ht="19.2">
      <c r="A223" s="37"/>
      <c r="B223" s="38"/>
      <c r="C223" s="39"/>
      <c r="D223" s="209" t="s">
        <v>223</v>
      </c>
      <c r="E223" s="39"/>
      <c r="F223" s="210" t="s">
        <v>653</v>
      </c>
      <c r="G223" s="39"/>
      <c r="H223" s="39"/>
      <c r="I223" s="119"/>
      <c r="J223" s="39"/>
      <c r="K223" s="39"/>
      <c r="L223" s="42"/>
      <c r="M223" s="211"/>
      <c r="N223" s="212"/>
      <c r="O223" s="67"/>
      <c r="P223" s="67"/>
      <c r="Q223" s="67"/>
      <c r="R223" s="67"/>
      <c r="S223" s="67"/>
      <c r="T223" s="68"/>
      <c r="U223" s="37"/>
      <c r="V223" s="37"/>
      <c r="W223" s="37"/>
      <c r="X223" s="37"/>
      <c r="Y223" s="37"/>
      <c r="Z223" s="37"/>
      <c r="AA223" s="37"/>
      <c r="AB223" s="37"/>
      <c r="AC223" s="37"/>
      <c r="AD223" s="37"/>
      <c r="AE223" s="37"/>
      <c r="AT223" s="19" t="s">
        <v>223</v>
      </c>
      <c r="AU223" s="19" t="s">
        <v>90</v>
      </c>
    </row>
    <row r="224" spans="1:65" s="14" customFormat="1" ht="10.199999999999999">
      <c r="B224" s="223"/>
      <c r="C224" s="224"/>
      <c r="D224" s="209" t="s">
        <v>206</v>
      </c>
      <c r="E224" s="225" t="s">
        <v>32</v>
      </c>
      <c r="F224" s="226" t="s">
        <v>158</v>
      </c>
      <c r="G224" s="224"/>
      <c r="H224" s="227">
        <v>3.07</v>
      </c>
      <c r="I224" s="228"/>
      <c r="J224" s="224"/>
      <c r="K224" s="224"/>
      <c r="L224" s="229"/>
      <c r="M224" s="230"/>
      <c r="N224" s="231"/>
      <c r="O224" s="231"/>
      <c r="P224" s="231"/>
      <c r="Q224" s="231"/>
      <c r="R224" s="231"/>
      <c r="S224" s="231"/>
      <c r="T224" s="232"/>
      <c r="AT224" s="233" t="s">
        <v>206</v>
      </c>
      <c r="AU224" s="233" t="s">
        <v>90</v>
      </c>
      <c r="AV224" s="14" t="s">
        <v>90</v>
      </c>
      <c r="AW224" s="14" t="s">
        <v>38</v>
      </c>
      <c r="AX224" s="14" t="s">
        <v>81</v>
      </c>
      <c r="AY224" s="233" t="s">
        <v>197</v>
      </c>
    </row>
    <row r="225" spans="1:65" s="14" customFormat="1" ht="10.199999999999999">
      <c r="B225" s="223"/>
      <c r="C225" s="224"/>
      <c r="D225" s="209" t="s">
        <v>206</v>
      </c>
      <c r="E225" s="224"/>
      <c r="F225" s="226" t="s">
        <v>1107</v>
      </c>
      <c r="G225" s="224"/>
      <c r="H225" s="227">
        <v>3.1619999999999999</v>
      </c>
      <c r="I225" s="228"/>
      <c r="J225" s="224"/>
      <c r="K225" s="224"/>
      <c r="L225" s="229"/>
      <c r="M225" s="230"/>
      <c r="N225" s="231"/>
      <c r="O225" s="231"/>
      <c r="P225" s="231"/>
      <c r="Q225" s="231"/>
      <c r="R225" s="231"/>
      <c r="S225" s="231"/>
      <c r="T225" s="232"/>
      <c r="AT225" s="233" t="s">
        <v>206</v>
      </c>
      <c r="AU225" s="233" t="s">
        <v>90</v>
      </c>
      <c r="AV225" s="14" t="s">
        <v>90</v>
      </c>
      <c r="AW225" s="14" t="s">
        <v>4</v>
      </c>
      <c r="AX225" s="14" t="s">
        <v>40</v>
      </c>
      <c r="AY225" s="233" t="s">
        <v>197</v>
      </c>
    </row>
    <row r="226" spans="1:65" s="2" customFormat="1" ht="21.75" customHeight="1">
      <c r="A226" s="37"/>
      <c r="B226" s="38"/>
      <c r="C226" s="256" t="s">
        <v>375</v>
      </c>
      <c r="D226" s="256" t="s">
        <v>336</v>
      </c>
      <c r="E226" s="257" t="s">
        <v>808</v>
      </c>
      <c r="F226" s="258" t="s">
        <v>809</v>
      </c>
      <c r="G226" s="259" t="s">
        <v>127</v>
      </c>
      <c r="H226" s="260">
        <v>2.153</v>
      </c>
      <c r="I226" s="261"/>
      <c r="J226" s="262">
        <f>ROUND(I226*H226,2)</f>
        <v>0</v>
      </c>
      <c r="K226" s="258" t="s">
        <v>32</v>
      </c>
      <c r="L226" s="263"/>
      <c r="M226" s="264" t="s">
        <v>32</v>
      </c>
      <c r="N226" s="265" t="s">
        <v>52</v>
      </c>
      <c r="O226" s="67"/>
      <c r="P226" s="205">
        <f>O226*H226</f>
        <v>0</v>
      </c>
      <c r="Q226" s="205">
        <v>0.108</v>
      </c>
      <c r="R226" s="205">
        <f>Q226*H226</f>
        <v>0.23252400000000001</v>
      </c>
      <c r="S226" s="205">
        <v>0</v>
      </c>
      <c r="T226" s="206">
        <f>S226*H226</f>
        <v>0</v>
      </c>
      <c r="U226" s="37"/>
      <c r="V226" s="37"/>
      <c r="W226" s="37"/>
      <c r="X226" s="37"/>
      <c r="Y226" s="37"/>
      <c r="Z226" s="37"/>
      <c r="AA226" s="37"/>
      <c r="AB226" s="37"/>
      <c r="AC226" s="37"/>
      <c r="AD226" s="37"/>
      <c r="AE226" s="37"/>
      <c r="AR226" s="207" t="s">
        <v>240</v>
      </c>
      <c r="AT226" s="207" t="s">
        <v>336</v>
      </c>
      <c r="AU226" s="207" t="s">
        <v>90</v>
      </c>
      <c r="AY226" s="19" t="s">
        <v>197</v>
      </c>
      <c r="BE226" s="208">
        <f>IF(N226="základní",J226,0)</f>
        <v>0</v>
      </c>
      <c r="BF226" s="208">
        <f>IF(N226="snížená",J226,0)</f>
        <v>0</v>
      </c>
      <c r="BG226" s="208">
        <f>IF(N226="zákl. přenesená",J226,0)</f>
        <v>0</v>
      </c>
      <c r="BH226" s="208">
        <f>IF(N226="sníž. přenesená",J226,0)</f>
        <v>0</v>
      </c>
      <c r="BI226" s="208">
        <f>IF(N226="nulová",J226,0)</f>
        <v>0</v>
      </c>
      <c r="BJ226" s="19" t="s">
        <v>40</v>
      </c>
      <c r="BK226" s="208">
        <f>ROUND(I226*H226,2)</f>
        <v>0</v>
      </c>
      <c r="BL226" s="19" t="s">
        <v>166</v>
      </c>
      <c r="BM226" s="207" t="s">
        <v>1108</v>
      </c>
    </row>
    <row r="227" spans="1:65" s="2" customFormat="1" ht="19.2">
      <c r="A227" s="37"/>
      <c r="B227" s="38"/>
      <c r="C227" s="39"/>
      <c r="D227" s="209" t="s">
        <v>223</v>
      </c>
      <c r="E227" s="39"/>
      <c r="F227" s="210" t="s">
        <v>653</v>
      </c>
      <c r="G227" s="39"/>
      <c r="H227" s="39"/>
      <c r="I227" s="119"/>
      <c r="J227" s="39"/>
      <c r="K227" s="39"/>
      <c r="L227" s="42"/>
      <c r="M227" s="211"/>
      <c r="N227" s="212"/>
      <c r="O227" s="67"/>
      <c r="P227" s="67"/>
      <c r="Q227" s="67"/>
      <c r="R227" s="67"/>
      <c r="S227" s="67"/>
      <c r="T227" s="68"/>
      <c r="U227" s="37"/>
      <c r="V227" s="37"/>
      <c r="W227" s="37"/>
      <c r="X227" s="37"/>
      <c r="Y227" s="37"/>
      <c r="Z227" s="37"/>
      <c r="AA227" s="37"/>
      <c r="AB227" s="37"/>
      <c r="AC227" s="37"/>
      <c r="AD227" s="37"/>
      <c r="AE227" s="37"/>
      <c r="AT227" s="19" t="s">
        <v>223</v>
      </c>
      <c r="AU227" s="19" t="s">
        <v>90</v>
      </c>
    </row>
    <row r="228" spans="1:65" s="14" customFormat="1" ht="10.199999999999999">
      <c r="B228" s="223"/>
      <c r="C228" s="224"/>
      <c r="D228" s="209" t="s">
        <v>206</v>
      </c>
      <c r="E228" s="225" t="s">
        <v>32</v>
      </c>
      <c r="F228" s="226" t="s">
        <v>1032</v>
      </c>
      <c r="G228" s="224"/>
      <c r="H228" s="227">
        <v>2.09</v>
      </c>
      <c r="I228" s="228"/>
      <c r="J228" s="224"/>
      <c r="K228" s="224"/>
      <c r="L228" s="229"/>
      <c r="M228" s="230"/>
      <c r="N228" s="231"/>
      <c r="O228" s="231"/>
      <c r="P228" s="231"/>
      <c r="Q228" s="231"/>
      <c r="R228" s="231"/>
      <c r="S228" s="231"/>
      <c r="T228" s="232"/>
      <c r="AT228" s="233" t="s">
        <v>206</v>
      </c>
      <c r="AU228" s="233" t="s">
        <v>90</v>
      </c>
      <c r="AV228" s="14" t="s">
        <v>90</v>
      </c>
      <c r="AW228" s="14" t="s">
        <v>38</v>
      </c>
      <c r="AX228" s="14" t="s">
        <v>81</v>
      </c>
      <c r="AY228" s="233" t="s">
        <v>197</v>
      </c>
    </row>
    <row r="229" spans="1:65" s="14" customFormat="1" ht="10.199999999999999">
      <c r="B229" s="223"/>
      <c r="C229" s="224"/>
      <c r="D229" s="209" t="s">
        <v>206</v>
      </c>
      <c r="E229" s="224"/>
      <c r="F229" s="226" t="s">
        <v>1109</v>
      </c>
      <c r="G229" s="224"/>
      <c r="H229" s="227">
        <v>2.153</v>
      </c>
      <c r="I229" s="228"/>
      <c r="J229" s="224"/>
      <c r="K229" s="224"/>
      <c r="L229" s="229"/>
      <c r="M229" s="230"/>
      <c r="N229" s="231"/>
      <c r="O229" s="231"/>
      <c r="P229" s="231"/>
      <c r="Q229" s="231"/>
      <c r="R229" s="231"/>
      <c r="S229" s="231"/>
      <c r="T229" s="232"/>
      <c r="AT229" s="233" t="s">
        <v>206</v>
      </c>
      <c r="AU229" s="233" t="s">
        <v>90</v>
      </c>
      <c r="AV229" s="14" t="s">
        <v>90</v>
      </c>
      <c r="AW229" s="14" t="s">
        <v>4</v>
      </c>
      <c r="AX229" s="14" t="s">
        <v>40</v>
      </c>
      <c r="AY229" s="233" t="s">
        <v>197</v>
      </c>
    </row>
    <row r="230" spans="1:65" s="2" customFormat="1" ht="21.75" customHeight="1">
      <c r="A230" s="37"/>
      <c r="B230" s="38"/>
      <c r="C230" s="196" t="s">
        <v>384</v>
      </c>
      <c r="D230" s="196" t="s">
        <v>199</v>
      </c>
      <c r="E230" s="197" t="s">
        <v>826</v>
      </c>
      <c r="F230" s="198" t="s">
        <v>827</v>
      </c>
      <c r="G230" s="199" t="s">
        <v>112</v>
      </c>
      <c r="H230" s="200">
        <v>11.29</v>
      </c>
      <c r="I230" s="201"/>
      <c r="J230" s="202">
        <f>ROUND(I230*H230,2)</f>
        <v>0</v>
      </c>
      <c r="K230" s="198" t="s">
        <v>202</v>
      </c>
      <c r="L230" s="42"/>
      <c r="M230" s="203" t="s">
        <v>32</v>
      </c>
      <c r="N230" s="204" t="s">
        <v>52</v>
      </c>
      <c r="O230" s="67"/>
      <c r="P230" s="205">
        <f>O230*H230</f>
        <v>0</v>
      </c>
      <c r="Q230" s="205">
        <v>0.15256459999999999</v>
      </c>
      <c r="R230" s="205">
        <f>Q230*H230</f>
        <v>1.7224543339999998</v>
      </c>
      <c r="S230" s="205">
        <v>0</v>
      </c>
      <c r="T230" s="206">
        <f>S230*H230</f>
        <v>0</v>
      </c>
      <c r="U230" s="37"/>
      <c r="V230" s="37"/>
      <c r="W230" s="37"/>
      <c r="X230" s="37"/>
      <c r="Y230" s="37"/>
      <c r="Z230" s="37"/>
      <c r="AA230" s="37"/>
      <c r="AB230" s="37"/>
      <c r="AC230" s="37"/>
      <c r="AD230" s="37"/>
      <c r="AE230" s="37"/>
      <c r="AR230" s="207" t="s">
        <v>166</v>
      </c>
      <c r="AT230" s="207" t="s">
        <v>199</v>
      </c>
      <c r="AU230" s="207" t="s">
        <v>90</v>
      </c>
      <c r="AY230" s="19" t="s">
        <v>197</v>
      </c>
      <c r="BE230" s="208">
        <f>IF(N230="základní",J230,0)</f>
        <v>0</v>
      </c>
      <c r="BF230" s="208">
        <f>IF(N230="snížená",J230,0)</f>
        <v>0</v>
      </c>
      <c r="BG230" s="208">
        <f>IF(N230="zákl. přenesená",J230,0)</f>
        <v>0</v>
      </c>
      <c r="BH230" s="208">
        <f>IF(N230="sníž. přenesená",J230,0)</f>
        <v>0</v>
      </c>
      <c r="BI230" s="208">
        <f>IF(N230="nulová",J230,0)</f>
        <v>0</v>
      </c>
      <c r="BJ230" s="19" t="s">
        <v>40</v>
      </c>
      <c r="BK230" s="208">
        <f>ROUND(I230*H230,2)</f>
        <v>0</v>
      </c>
      <c r="BL230" s="19" t="s">
        <v>166</v>
      </c>
      <c r="BM230" s="207" t="s">
        <v>1110</v>
      </c>
    </row>
    <row r="231" spans="1:65" s="2" customFormat="1" ht="96">
      <c r="A231" s="37"/>
      <c r="B231" s="38"/>
      <c r="C231" s="39"/>
      <c r="D231" s="209" t="s">
        <v>204</v>
      </c>
      <c r="E231" s="39"/>
      <c r="F231" s="210" t="s">
        <v>829</v>
      </c>
      <c r="G231" s="39"/>
      <c r="H231" s="39"/>
      <c r="I231" s="119"/>
      <c r="J231" s="39"/>
      <c r="K231" s="39"/>
      <c r="L231" s="42"/>
      <c r="M231" s="211"/>
      <c r="N231" s="212"/>
      <c r="O231" s="67"/>
      <c r="P231" s="67"/>
      <c r="Q231" s="67"/>
      <c r="R231" s="67"/>
      <c r="S231" s="67"/>
      <c r="T231" s="68"/>
      <c r="U231" s="37"/>
      <c r="V231" s="37"/>
      <c r="W231" s="37"/>
      <c r="X231" s="37"/>
      <c r="Y231" s="37"/>
      <c r="Z231" s="37"/>
      <c r="AA231" s="37"/>
      <c r="AB231" s="37"/>
      <c r="AC231" s="37"/>
      <c r="AD231" s="37"/>
      <c r="AE231" s="37"/>
      <c r="AT231" s="19" t="s">
        <v>204</v>
      </c>
      <c r="AU231" s="19" t="s">
        <v>90</v>
      </c>
    </row>
    <row r="232" spans="1:65" s="2" customFormat="1" ht="19.2">
      <c r="A232" s="37"/>
      <c r="B232" s="38"/>
      <c r="C232" s="39"/>
      <c r="D232" s="209" t="s">
        <v>223</v>
      </c>
      <c r="E232" s="39"/>
      <c r="F232" s="210" t="s">
        <v>830</v>
      </c>
      <c r="G232" s="39"/>
      <c r="H232" s="39"/>
      <c r="I232" s="119"/>
      <c r="J232" s="39"/>
      <c r="K232" s="39"/>
      <c r="L232" s="42"/>
      <c r="M232" s="211"/>
      <c r="N232" s="212"/>
      <c r="O232" s="67"/>
      <c r="P232" s="67"/>
      <c r="Q232" s="67"/>
      <c r="R232" s="67"/>
      <c r="S232" s="67"/>
      <c r="T232" s="68"/>
      <c r="U232" s="37"/>
      <c r="V232" s="37"/>
      <c r="W232" s="37"/>
      <c r="X232" s="37"/>
      <c r="Y232" s="37"/>
      <c r="Z232" s="37"/>
      <c r="AA232" s="37"/>
      <c r="AB232" s="37"/>
      <c r="AC232" s="37"/>
      <c r="AD232" s="37"/>
      <c r="AE232" s="37"/>
      <c r="AT232" s="19" t="s">
        <v>223</v>
      </c>
      <c r="AU232" s="19" t="s">
        <v>90</v>
      </c>
    </row>
    <row r="233" spans="1:65" s="13" customFormat="1" ht="10.199999999999999">
      <c r="B233" s="213"/>
      <c r="C233" s="214"/>
      <c r="D233" s="209" t="s">
        <v>206</v>
      </c>
      <c r="E233" s="215" t="s">
        <v>32</v>
      </c>
      <c r="F233" s="216" t="s">
        <v>1036</v>
      </c>
      <c r="G233" s="214"/>
      <c r="H233" s="215" t="s">
        <v>32</v>
      </c>
      <c r="I233" s="217"/>
      <c r="J233" s="214"/>
      <c r="K233" s="214"/>
      <c r="L233" s="218"/>
      <c r="M233" s="219"/>
      <c r="N233" s="220"/>
      <c r="O233" s="220"/>
      <c r="P233" s="220"/>
      <c r="Q233" s="220"/>
      <c r="R233" s="220"/>
      <c r="S233" s="220"/>
      <c r="T233" s="221"/>
      <c r="AT233" s="222" t="s">
        <v>206</v>
      </c>
      <c r="AU233" s="222" t="s">
        <v>90</v>
      </c>
      <c r="AV233" s="13" t="s">
        <v>40</v>
      </c>
      <c r="AW233" s="13" t="s">
        <v>38</v>
      </c>
      <c r="AX233" s="13" t="s">
        <v>81</v>
      </c>
      <c r="AY233" s="222" t="s">
        <v>197</v>
      </c>
    </row>
    <row r="234" spans="1:65" s="13" customFormat="1" ht="10.199999999999999">
      <c r="B234" s="213"/>
      <c r="C234" s="214"/>
      <c r="D234" s="209" t="s">
        <v>206</v>
      </c>
      <c r="E234" s="215" t="s">
        <v>32</v>
      </c>
      <c r="F234" s="216" t="s">
        <v>1061</v>
      </c>
      <c r="G234" s="214"/>
      <c r="H234" s="215" t="s">
        <v>32</v>
      </c>
      <c r="I234" s="217"/>
      <c r="J234" s="214"/>
      <c r="K234" s="214"/>
      <c r="L234" s="218"/>
      <c r="M234" s="219"/>
      <c r="N234" s="220"/>
      <c r="O234" s="220"/>
      <c r="P234" s="220"/>
      <c r="Q234" s="220"/>
      <c r="R234" s="220"/>
      <c r="S234" s="220"/>
      <c r="T234" s="221"/>
      <c r="AT234" s="222" t="s">
        <v>206</v>
      </c>
      <c r="AU234" s="222" t="s">
        <v>90</v>
      </c>
      <c r="AV234" s="13" t="s">
        <v>40</v>
      </c>
      <c r="AW234" s="13" t="s">
        <v>38</v>
      </c>
      <c r="AX234" s="13" t="s">
        <v>81</v>
      </c>
      <c r="AY234" s="222" t="s">
        <v>197</v>
      </c>
    </row>
    <row r="235" spans="1:65" s="14" customFormat="1" ht="10.199999999999999">
      <c r="B235" s="223"/>
      <c r="C235" s="224"/>
      <c r="D235" s="209" t="s">
        <v>206</v>
      </c>
      <c r="E235" s="225" t="s">
        <v>32</v>
      </c>
      <c r="F235" s="226" t="s">
        <v>1023</v>
      </c>
      <c r="G235" s="224"/>
      <c r="H235" s="227">
        <v>11.29</v>
      </c>
      <c r="I235" s="228"/>
      <c r="J235" s="224"/>
      <c r="K235" s="224"/>
      <c r="L235" s="229"/>
      <c r="M235" s="230"/>
      <c r="N235" s="231"/>
      <c r="O235" s="231"/>
      <c r="P235" s="231"/>
      <c r="Q235" s="231"/>
      <c r="R235" s="231"/>
      <c r="S235" s="231"/>
      <c r="T235" s="232"/>
      <c r="AT235" s="233" t="s">
        <v>206</v>
      </c>
      <c r="AU235" s="233" t="s">
        <v>90</v>
      </c>
      <c r="AV235" s="14" t="s">
        <v>90</v>
      </c>
      <c r="AW235" s="14" t="s">
        <v>38</v>
      </c>
      <c r="AX235" s="14" t="s">
        <v>81</v>
      </c>
      <c r="AY235" s="233" t="s">
        <v>197</v>
      </c>
    </row>
    <row r="236" spans="1:65" s="2" customFormat="1" ht="16.5" customHeight="1">
      <c r="A236" s="37"/>
      <c r="B236" s="38"/>
      <c r="C236" s="256" t="s">
        <v>389</v>
      </c>
      <c r="D236" s="256" t="s">
        <v>336</v>
      </c>
      <c r="E236" s="257" t="s">
        <v>834</v>
      </c>
      <c r="F236" s="258" t="s">
        <v>835</v>
      </c>
      <c r="G236" s="259" t="s">
        <v>112</v>
      </c>
      <c r="H236" s="260">
        <v>11.403</v>
      </c>
      <c r="I236" s="261"/>
      <c r="J236" s="262">
        <f>ROUND(I236*H236,2)</f>
        <v>0</v>
      </c>
      <c r="K236" s="258" t="s">
        <v>202</v>
      </c>
      <c r="L236" s="263"/>
      <c r="M236" s="264" t="s">
        <v>32</v>
      </c>
      <c r="N236" s="265" t="s">
        <v>52</v>
      </c>
      <c r="O236" s="67"/>
      <c r="P236" s="205">
        <f>O236*H236</f>
        <v>0</v>
      </c>
      <c r="Q236" s="205">
        <v>6.5000000000000002E-2</v>
      </c>
      <c r="R236" s="205">
        <f>Q236*H236</f>
        <v>0.74119500000000005</v>
      </c>
      <c r="S236" s="205">
        <v>0</v>
      </c>
      <c r="T236" s="206">
        <f>S236*H236</f>
        <v>0</v>
      </c>
      <c r="U236" s="37"/>
      <c r="V236" s="37"/>
      <c r="W236" s="37"/>
      <c r="X236" s="37"/>
      <c r="Y236" s="37"/>
      <c r="Z236" s="37"/>
      <c r="AA236" s="37"/>
      <c r="AB236" s="37"/>
      <c r="AC236" s="37"/>
      <c r="AD236" s="37"/>
      <c r="AE236" s="37"/>
      <c r="AR236" s="207" t="s">
        <v>240</v>
      </c>
      <c r="AT236" s="207" t="s">
        <v>336</v>
      </c>
      <c r="AU236" s="207" t="s">
        <v>90</v>
      </c>
      <c r="AY236" s="19" t="s">
        <v>197</v>
      </c>
      <c r="BE236" s="208">
        <f>IF(N236="základní",J236,0)</f>
        <v>0</v>
      </c>
      <c r="BF236" s="208">
        <f>IF(N236="snížená",J236,0)</f>
        <v>0</v>
      </c>
      <c r="BG236" s="208">
        <f>IF(N236="zákl. přenesená",J236,0)</f>
        <v>0</v>
      </c>
      <c r="BH236" s="208">
        <f>IF(N236="sníž. přenesená",J236,0)</f>
        <v>0</v>
      </c>
      <c r="BI236" s="208">
        <f>IF(N236="nulová",J236,0)</f>
        <v>0</v>
      </c>
      <c r="BJ236" s="19" t="s">
        <v>40</v>
      </c>
      <c r="BK236" s="208">
        <f>ROUND(I236*H236,2)</f>
        <v>0</v>
      </c>
      <c r="BL236" s="19" t="s">
        <v>166</v>
      </c>
      <c r="BM236" s="207" t="s">
        <v>1111</v>
      </c>
    </row>
    <row r="237" spans="1:65" s="2" customFormat="1" ht="19.2">
      <c r="A237" s="37"/>
      <c r="B237" s="38"/>
      <c r="C237" s="39"/>
      <c r="D237" s="209" t="s">
        <v>223</v>
      </c>
      <c r="E237" s="39"/>
      <c r="F237" s="210" t="s">
        <v>616</v>
      </c>
      <c r="G237" s="39"/>
      <c r="H237" s="39"/>
      <c r="I237" s="119"/>
      <c r="J237" s="39"/>
      <c r="K237" s="39"/>
      <c r="L237" s="42"/>
      <c r="M237" s="211"/>
      <c r="N237" s="212"/>
      <c r="O237" s="67"/>
      <c r="P237" s="67"/>
      <c r="Q237" s="67"/>
      <c r="R237" s="67"/>
      <c r="S237" s="67"/>
      <c r="T237" s="68"/>
      <c r="U237" s="37"/>
      <c r="V237" s="37"/>
      <c r="W237" s="37"/>
      <c r="X237" s="37"/>
      <c r="Y237" s="37"/>
      <c r="Z237" s="37"/>
      <c r="AA237" s="37"/>
      <c r="AB237" s="37"/>
      <c r="AC237" s="37"/>
      <c r="AD237" s="37"/>
      <c r="AE237" s="37"/>
      <c r="AT237" s="19" t="s">
        <v>223</v>
      </c>
      <c r="AU237" s="19" t="s">
        <v>90</v>
      </c>
    </row>
    <row r="238" spans="1:65" s="14" customFormat="1" ht="10.199999999999999">
      <c r="B238" s="223"/>
      <c r="C238" s="224"/>
      <c r="D238" s="209" t="s">
        <v>206</v>
      </c>
      <c r="E238" s="225" t="s">
        <v>32</v>
      </c>
      <c r="F238" s="226" t="s">
        <v>1023</v>
      </c>
      <c r="G238" s="224"/>
      <c r="H238" s="227">
        <v>11.29</v>
      </c>
      <c r="I238" s="228"/>
      <c r="J238" s="224"/>
      <c r="K238" s="224"/>
      <c r="L238" s="229"/>
      <c r="M238" s="230"/>
      <c r="N238" s="231"/>
      <c r="O238" s="231"/>
      <c r="P238" s="231"/>
      <c r="Q238" s="231"/>
      <c r="R238" s="231"/>
      <c r="S238" s="231"/>
      <c r="T238" s="232"/>
      <c r="AT238" s="233" t="s">
        <v>206</v>
      </c>
      <c r="AU238" s="233" t="s">
        <v>90</v>
      </c>
      <c r="AV238" s="14" t="s">
        <v>90</v>
      </c>
      <c r="AW238" s="14" t="s">
        <v>38</v>
      </c>
      <c r="AX238" s="14" t="s">
        <v>81</v>
      </c>
      <c r="AY238" s="233" t="s">
        <v>197</v>
      </c>
    </row>
    <row r="239" spans="1:65" s="14" customFormat="1" ht="10.199999999999999">
      <c r="B239" s="223"/>
      <c r="C239" s="224"/>
      <c r="D239" s="209" t="s">
        <v>206</v>
      </c>
      <c r="E239" s="224"/>
      <c r="F239" s="226" t="s">
        <v>1112</v>
      </c>
      <c r="G239" s="224"/>
      <c r="H239" s="227">
        <v>11.403</v>
      </c>
      <c r="I239" s="228"/>
      <c r="J239" s="224"/>
      <c r="K239" s="224"/>
      <c r="L239" s="229"/>
      <c r="M239" s="230"/>
      <c r="N239" s="231"/>
      <c r="O239" s="231"/>
      <c r="P239" s="231"/>
      <c r="Q239" s="231"/>
      <c r="R239" s="231"/>
      <c r="S239" s="231"/>
      <c r="T239" s="232"/>
      <c r="AT239" s="233" t="s">
        <v>206</v>
      </c>
      <c r="AU239" s="233" t="s">
        <v>90</v>
      </c>
      <c r="AV239" s="14" t="s">
        <v>90</v>
      </c>
      <c r="AW239" s="14" t="s">
        <v>4</v>
      </c>
      <c r="AX239" s="14" t="s">
        <v>40</v>
      </c>
      <c r="AY239" s="233" t="s">
        <v>197</v>
      </c>
    </row>
    <row r="240" spans="1:65" s="2" customFormat="1" ht="22.5" customHeight="1">
      <c r="A240" s="37"/>
      <c r="B240" s="38"/>
      <c r="C240" s="196" t="s">
        <v>397</v>
      </c>
      <c r="D240" s="196" t="s">
        <v>199</v>
      </c>
      <c r="E240" s="197" t="s">
        <v>1113</v>
      </c>
      <c r="F240" s="198" t="s">
        <v>1114</v>
      </c>
      <c r="G240" s="199" t="s">
        <v>259</v>
      </c>
      <c r="H240" s="200">
        <v>0.50800000000000001</v>
      </c>
      <c r="I240" s="201"/>
      <c r="J240" s="202">
        <f>ROUND(I240*H240,2)</f>
        <v>0</v>
      </c>
      <c r="K240" s="198" t="s">
        <v>202</v>
      </c>
      <c r="L240" s="42"/>
      <c r="M240" s="203" t="s">
        <v>32</v>
      </c>
      <c r="N240" s="204" t="s">
        <v>52</v>
      </c>
      <c r="O240" s="67"/>
      <c r="P240" s="205">
        <f>O240*H240</f>
        <v>0</v>
      </c>
      <c r="Q240" s="205">
        <v>2.45329</v>
      </c>
      <c r="R240" s="205">
        <f>Q240*H240</f>
        <v>1.24627132</v>
      </c>
      <c r="S240" s="205">
        <v>0</v>
      </c>
      <c r="T240" s="206">
        <f>S240*H240</f>
        <v>0</v>
      </c>
      <c r="U240" s="37"/>
      <c r="V240" s="37"/>
      <c r="W240" s="37"/>
      <c r="X240" s="37"/>
      <c r="Y240" s="37"/>
      <c r="Z240" s="37"/>
      <c r="AA240" s="37"/>
      <c r="AB240" s="37"/>
      <c r="AC240" s="37"/>
      <c r="AD240" s="37"/>
      <c r="AE240" s="37"/>
      <c r="AR240" s="207" t="s">
        <v>166</v>
      </c>
      <c r="AT240" s="207" t="s">
        <v>199</v>
      </c>
      <c r="AU240" s="207" t="s">
        <v>90</v>
      </c>
      <c r="AY240" s="19" t="s">
        <v>197</v>
      </c>
      <c r="BE240" s="208">
        <f>IF(N240="základní",J240,0)</f>
        <v>0</v>
      </c>
      <c r="BF240" s="208">
        <f>IF(N240="snížená",J240,0)</f>
        <v>0</v>
      </c>
      <c r="BG240" s="208">
        <f>IF(N240="zákl. přenesená",J240,0)</f>
        <v>0</v>
      </c>
      <c r="BH240" s="208">
        <f>IF(N240="sníž. přenesená",J240,0)</f>
        <v>0</v>
      </c>
      <c r="BI240" s="208">
        <f>IF(N240="nulová",J240,0)</f>
        <v>0</v>
      </c>
      <c r="BJ240" s="19" t="s">
        <v>40</v>
      </c>
      <c r="BK240" s="208">
        <f>ROUND(I240*H240,2)</f>
        <v>0</v>
      </c>
      <c r="BL240" s="19" t="s">
        <v>166</v>
      </c>
      <c r="BM240" s="207" t="s">
        <v>1115</v>
      </c>
    </row>
    <row r="241" spans="1:65" s="13" customFormat="1" ht="10.199999999999999">
      <c r="B241" s="213"/>
      <c r="C241" s="214"/>
      <c r="D241" s="209" t="s">
        <v>206</v>
      </c>
      <c r="E241" s="215" t="s">
        <v>32</v>
      </c>
      <c r="F241" s="216" t="s">
        <v>1036</v>
      </c>
      <c r="G241" s="214"/>
      <c r="H241" s="215" t="s">
        <v>32</v>
      </c>
      <c r="I241" s="217"/>
      <c r="J241" s="214"/>
      <c r="K241" s="214"/>
      <c r="L241" s="218"/>
      <c r="M241" s="219"/>
      <c r="N241" s="220"/>
      <c r="O241" s="220"/>
      <c r="P241" s="220"/>
      <c r="Q241" s="220"/>
      <c r="R241" s="220"/>
      <c r="S241" s="220"/>
      <c r="T241" s="221"/>
      <c r="AT241" s="222" t="s">
        <v>206</v>
      </c>
      <c r="AU241" s="222" t="s">
        <v>90</v>
      </c>
      <c r="AV241" s="13" t="s">
        <v>40</v>
      </c>
      <c r="AW241" s="13" t="s">
        <v>38</v>
      </c>
      <c r="AX241" s="13" t="s">
        <v>81</v>
      </c>
      <c r="AY241" s="222" t="s">
        <v>197</v>
      </c>
    </row>
    <row r="242" spans="1:65" s="13" customFormat="1" ht="10.199999999999999">
      <c r="B242" s="213"/>
      <c r="C242" s="214"/>
      <c r="D242" s="209" t="s">
        <v>206</v>
      </c>
      <c r="E242" s="215" t="s">
        <v>32</v>
      </c>
      <c r="F242" s="216" t="s">
        <v>1061</v>
      </c>
      <c r="G242" s="214"/>
      <c r="H242" s="215" t="s">
        <v>32</v>
      </c>
      <c r="I242" s="217"/>
      <c r="J242" s="214"/>
      <c r="K242" s="214"/>
      <c r="L242" s="218"/>
      <c r="M242" s="219"/>
      <c r="N242" s="220"/>
      <c r="O242" s="220"/>
      <c r="P242" s="220"/>
      <c r="Q242" s="220"/>
      <c r="R242" s="220"/>
      <c r="S242" s="220"/>
      <c r="T242" s="221"/>
      <c r="AT242" s="222" t="s">
        <v>206</v>
      </c>
      <c r="AU242" s="222" t="s">
        <v>90</v>
      </c>
      <c r="AV242" s="13" t="s">
        <v>40</v>
      </c>
      <c r="AW242" s="13" t="s">
        <v>38</v>
      </c>
      <c r="AX242" s="13" t="s">
        <v>81</v>
      </c>
      <c r="AY242" s="222" t="s">
        <v>197</v>
      </c>
    </row>
    <row r="243" spans="1:65" s="14" customFormat="1" ht="10.199999999999999">
      <c r="B243" s="223"/>
      <c r="C243" s="224"/>
      <c r="D243" s="209" t="s">
        <v>206</v>
      </c>
      <c r="E243" s="225" t="s">
        <v>32</v>
      </c>
      <c r="F243" s="226" t="s">
        <v>1116</v>
      </c>
      <c r="G243" s="224"/>
      <c r="H243" s="227">
        <v>0.50800000000000001</v>
      </c>
      <c r="I243" s="228"/>
      <c r="J243" s="224"/>
      <c r="K243" s="224"/>
      <c r="L243" s="229"/>
      <c r="M243" s="230"/>
      <c r="N243" s="231"/>
      <c r="O243" s="231"/>
      <c r="P243" s="231"/>
      <c r="Q243" s="231"/>
      <c r="R243" s="231"/>
      <c r="S243" s="231"/>
      <c r="T243" s="232"/>
      <c r="AT243" s="233" t="s">
        <v>206</v>
      </c>
      <c r="AU243" s="233" t="s">
        <v>90</v>
      </c>
      <c r="AV243" s="14" t="s">
        <v>90</v>
      </c>
      <c r="AW243" s="14" t="s">
        <v>38</v>
      </c>
      <c r="AX243" s="14" t="s">
        <v>81</v>
      </c>
      <c r="AY243" s="233" t="s">
        <v>197</v>
      </c>
    </row>
    <row r="244" spans="1:65" s="2" customFormat="1" ht="16.5" customHeight="1">
      <c r="A244" s="37"/>
      <c r="B244" s="38"/>
      <c r="C244" s="196" t="s">
        <v>402</v>
      </c>
      <c r="D244" s="196" t="s">
        <v>199</v>
      </c>
      <c r="E244" s="197" t="s">
        <v>877</v>
      </c>
      <c r="F244" s="198" t="s">
        <v>878</v>
      </c>
      <c r="G244" s="199" t="s">
        <v>127</v>
      </c>
      <c r="H244" s="200">
        <v>318.95499999999998</v>
      </c>
      <c r="I244" s="201"/>
      <c r="J244" s="202">
        <f>ROUND(I244*H244,2)</f>
        <v>0</v>
      </c>
      <c r="K244" s="198" t="s">
        <v>202</v>
      </c>
      <c r="L244" s="42"/>
      <c r="M244" s="203" t="s">
        <v>32</v>
      </c>
      <c r="N244" s="204" t="s">
        <v>52</v>
      </c>
      <c r="O244" s="67"/>
      <c r="P244" s="205">
        <f>O244*H244</f>
        <v>0</v>
      </c>
      <c r="Q244" s="205">
        <v>6.0999999999999997E-4</v>
      </c>
      <c r="R244" s="205">
        <f>Q244*H244</f>
        <v>0.19456254999999997</v>
      </c>
      <c r="S244" s="205">
        <v>0</v>
      </c>
      <c r="T244" s="206">
        <f>S244*H244</f>
        <v>0</v>
      </c>
      <c r="U244" s="37"/>
      <c r="V244" s="37"/>
      <c r="W244" s="37"/>
      <c r="X244" s="37"/>
      <c r="Y244" s="37"/>
      <c r="Z244" s="37"/>
      <c r="AA244" s="37"/>
      <c r="AB244" s="37"/>
      <c r="AC244" s="37"/>
      <c r="AD244" s="37"/>
      <c r="AE244" s="37"/>
      <c r="AR244" s="207" t="s">
        <v>166</v>
      </c>
      <c r="AT244" s="207" t="s">
        <v>199</v>
      </c>
      <c r="AU244" s="207" t="s">
        <v>90</v>
      </c>
      <c r="AY244" s="19" t="s">
        <v>197</v>
      </c>
      <c r="BE244" s="208">
        <f>IF(N244="základní",J244,0)</f>
        <v>0</v>
      </c>
      <c r="BF244" s="208">
        <f>IF(N244="snížená",J244,0)</f>
        <v>0</v>
      </c>
      <c r="BG244" s="208">
        <f>IF(N244="zákl. přenesená",J244,0)</f>
        <v>0</v>
      </c>
      <c r="BH244" s="208">
        <f>IF(N244="sníž. přenesená",J244,0)</f>
        <v>0</v>
      </c>
      <c r="BI244" s="208">
        <f>IF(N244="nulová",J244,0)</f>
        <v>0</v>
      </c>
      <c r="BJ244" s="19" t="s">
        <v>40</v>
      </c>
      <c r="BK244" s="208">
        <f>ROUND(I244*H244,2)</f>
        <v>0</v>
      </c>
      <c r="BL244" s="19" t="s">
        <v>166</v>
      </c>
      <c r="BM244" s="207" t="s">
        <v>1117</v>
      </c>
    </row>
    <row r="245" spans="1:65" s="2" customFormat="1" ht="86.4">
      <c r="A245" s="37"/>
      <c r="B245" s="38"/>
      <c r="C245" s="39"/>
      <c r="D245" s="209" t="s">
        <v>204</v>
      </c>
      <c r="E245" s="39"/>
      <c r="F245" s="210" t="s">
        <v>880</v>
      </c>
      <c r="G245" s="39"/>
      <c r="H245" s="39"/>
      <c r="I245" s="119"/>
      <c r="J245" s="39"/>
      <c r="K245" s="39"/>
      <c r="L245" s="42"/>
      <c r="M245" s="211"/>
      <c r="N245" s="212"/>
      <c r="O245" s="67"/>
      <c r="P245" s="67"/>
      <c r="Q245" s="67"/>
      <c r="R245" s="67"/>
      <c r="S245" s="67"/>
      <c r="T245" s="68"/>
      <c r="U245" s="37"/>
      <c r="V245" s="37"/>
      <c r="W245" s="37"/>
      <c r="X245" s="37"/>
      <c r="Y245" s="37"/>
      <c r="Z245" s="37"/>
      <c r="AA245" s="37"/>
      <c r="AB245" s="37"/>
      <c r="AC245" s="37"/>
      <c r="AD245" s="37"/>
      <c r="AE245" s="37"/>
      <c r="AT245" s="19" t="s">
        <v>204</v>
      </c>
      <c r="AU245" s="19" t="s">
        <v>90</v>
      </c>
    </row>
    <row r="246" spans="1:65" s="13" customFormat="1" ht="10.199999999999999">
      <c r="B246" s="213"/>
      <c r="C246" s="214"/>
      <c r="D246" s="209" t="s">
        <v>206</v>
      </c>
      <c r="E246" s="215" t="s">
        <v>32</v>
      </c>
      <c r="F246" s="216" t="s">
        <v>1036</v>
      </c>
      <c r="G246" s="214"/>
      <c r="H246" s="215" t="s">
        <v>32</v>
      </c>
      <c r="I246" s="217"/>
      <c r="J246" s="214"/>
      <c r="K246" s="214"/>
      <c r="L246" s="218"/>
      <c r="M246" s="219"/>
      <c r="N246" s="220"/>
      <c r="O246" s="220"/>
      <c r="P246" s="220"/>
      <c r="Q246" s="220"/>
      <c r="R246" s="220"/>
      <c r="S246" s="220"/>
      <c r="T246" s="221"/>
      <c r="AT246" s="222" t="s">
        <v>206</v>
      </c>
      <c r="AU246" s="222" t="s">
        <v>90</v>
      </c>
      <c r="AV246" s="13" t="s">
        <v>40</v>
      </c>
      <c r="AW246" s="13" t="s">
        <v>38</v>
      </c>
      <c r="AX246" s="13" t="s">
        <v>81</v>
      </c>
      <c r="AY246" s="222" t="s">
        <v>197</v>
      </c>
    </row>
    <row r="247" spans="1:65" s="13" customFormat="1" ht="10.199999999999999">
      <c r="B247" s="213"/>
      <c r="C247" s="214"/>
      <c r="D247" s="209" t="s">
        <v>206</v>
      </c>
      <c r="E247" s="215" t="s">
        <v>32</v>
      </c>
      <c r="F247" s="216" t="s">
        <v>1061</v>
      </c>
      <c r="G247" s="214"/>
      <c r="H247" s="215" t="s">
        <v>32</v>
      </c>
      <c r="I247" s="217"/>
      <c r="J247" s="214"/>
      <c r="K247" s="214"/>
      <c r="L247" s="218"/>
      <c r="M247" s="219"/>
      <c r="N247" s="220"/>
      <c r="O247" s="220"/>
      <c r="P247" s="220"/>
      <c r="Q247" s="220"/>
      <c r="R247" s="220"/>
      <c r="S247" s="220"/>
      <c r="T247" s="221"/>
      <c r="AT247" s="222" t="s">
        <v>206</v>
      </c>
      <c r="AU247" s="222" t="s">
        <v>90</v>
      </c>
      <c r="AV247" s="13" t="s">
        <v>40</v>
      </c>
      <c r="AW247" s="13" t="s">
        <v>38</v>
      </c>
      <c r="AX247" s="13" t="s">
        <v>81</v>
      </c>
      <c r="AY247" s="222" t="s">
        <v>197</v>
      </c>
    </row>
    <row r="248" spans="1:65" s="14" customFormat="1" ht="10.199999999999999">
      <c r="B248" s="223"/>
      <c r="C248" s="224"/>
      <c r="D248" s="209" t="s">
        <v>206</v>
      </c>
      <c r="E248" s="225" t="s">
        <v>32</v>
      </c>
      <c r="F248" s="226" t="s">
        <v>1089</v>
      </c>
      <c r="G248" s="224"/>
      <c r="H248" s="227">
        <v>313.31</v>
      </c>
      <c r="I248" s="228"/>
      <c r="J248" s="224"/>
      <c r="K248" s="224"/>
      <c r="L248" s="229"/>
      <c r="M248" s="230"/>
      <c r="N248" s="231"/>
      <c r="O248" s="231"/>
      <c r="P248" s="231"/>
      <c r="Q248" s="231"/>
      <c r="R248" s="231"/>
      <c r="S248" s="231"/>
      <c r="T248" s="232"/>
      <c r="AT248" s="233" t="s">
        <v>206</v>
      </c>
      <c r="AU248" s="233" t="s">
        <v>90</v>
      </c>
      <c r="AV248" s="14" t="s">
        <v>90</v>
      </c>
      <c r="AW248" s="14" t="s">
        <v>38</v>
      </c>
      <c r="AX248" s="14" t="s">
        <v>81</v>
      </c>
      <c r="AY248" s="233" t="s">
        <v>197</v>
      </c>
    </row>
    <row r="249" spans="1:65" s="14" customFormat="1" ht="10.199999999999999">
      <c r="B249" s="223"/>
      <c r="C249" s="224"/>
      <c r="D249" s="209" t="s">
        <v>206</v>
      </c>
      <c r="E249" s="225" t="s">
        <v>32</v>
      </c>
      <c r="F249" s="226" t="s">
        <v>1090</v>
      </c>
      <c r="G249" s="224"/>
      <c r="H249" s="227">
        <v>5.6449999999999996</v>
      </c>
      <c r="I249" s="228"/>
      <c r="J249" s="224"/>
      <c r="K249" s="224"/>
      <c r="L249" s="229"/>
      <c r="M249" s="230"/>
      <c r="N249" s="231"/>
      <c r="O249" s="231"/>
      <c r="P249" s="231"/>
      <c r="Q249" s="231"/>
      <c r="R249" s="231"/>
      <c r="S249" s="231"/>
      <c r="T249" s="232"/>
      <c r="AT249" s="233" t="s">
        <v>206</v>
      </c>
      <c r="AU249" s="233" t="s">
        <v>90</v>
      </c>
      <c r="AV249" s="14" t="s">
        <v>90</v>
      </c>
      <c r="AW249" s="14" t="s">
        <v>38</v>
      </c>
      <c r="AX249" s="14" t="s">
        <v>81</v>
      </c>
      <c r="AY249" s="233" t="s">
        <v>197</v>
      </c>
    </row>
    <row r="250" spans="1:65" s="2" customFormat="1" ht="16.5" customHeight="1">
      <c r="A250" s="37"/>
      <c r="B250" s="38"/>
      <c r="C250" s="196" t="s">
        <v>408</v>
      </c>
      <c r="D250" s="196" t="s">
        <v>199</v>
      </c>
      <c r="E250" s="197" t="s">
        <v>1118</v>
      </c>
      <c r="F250" s="198" t="s">
        <v>1119</v>
      </c>
      <c r="G250" s="199" t="s">
        <v>165</v>
      </c>
      <c r="H250" s="200">
        <v>1</v>
      </c>
      <c r="I250" s="201"/>
      <c r="J250" s="202">
        <f>ROUND(I250*H250,2)</f>
        <v>0</v>
      </c>
      <c r="K250" s="198" t="s">
        <v>32</v>
      </c>
      <c r="L250" s="42"/>
      <c r="M250" s="203" t="s">
        <v>32</v>
      </c>
      <c r="N250" s="204" t="s">
        <v>52</v>
      </c>
      <c r="O250" s="67"/>
      <c r="P250" s="205">
        <f>O250*H250</f>
        <v>0</v>
      </c>
      <c r="Q250" s="205">
        <v>0</v>
      </c>
      <c r="R250" s="205">
        <f>Q250*H250</f>
        <v>0</v>
      </c>
      <c r="S250" s="205">
        <v>1.31</v>
      </c>
      <c r="T250" s="206">
        <f>S250*H250</f>
        <v>1.31</v>
      </c>
      <c r="U250" s="37"/>
      <c r="V250" s="37"/>
      <c r="W250" s="37"/>
      <c r="X250" s="37"/>
      <c r="Y250" s="37"/>
      <c r="Z250" s="37"/>
      <c r="AA250" s="37"/>
      <c r="AB250" s="37"/>
      <c r="AC250" s="37"/>
      <c r="AD250" s="37"/>
      <c r="AE250" s="37"/>
      <c r="AR250" s="207" t="s">
        <v>166</v>
      </c>
      <c r="AT250" s="207" t="s">
        <v>199</v>
      </c>
      <c r="AU250" s="207" t="s">
        <v>90</v>
      </c>
      <c r="AY250" s="19" t="s">
        <v>197</v>
      </c>
      <c r="BE250" s="208">
        <f>IF(N250="základní",J250,0)</f>
        <v>0</v>
      </c>
      <c r="BF250" s="208">
        <f>IF(N250="snížená",J250,0)</f>
        <v>0</v>
      </c>
      <c r="BG250" s="208">
        <f>IF(N250="zákl. přenesená",J250,0)</f>
        <v>0</v>
      </c>
      <c r="BH250" s="208">
        <f>IF(N250="sníž. přenesená",J250,0)</f>
        <v>0</v>
      </c>
      <c r="BI250" s="208">
        <f>IF(N250="nulová",J250,0)</f>
        <v>0</v>
      </c>
      <c r="BJ250" s="19" t="s">
        <v>40</v>
      </c>
      <c r="BK250" s="208">
        <f>ROUND(I250*H250,2)</f>
        <v>0</v>
      </c>
      <c r="BL250" s="19" t="s">
        <v>166</v>
      </c>
      <c r="BM250" s="207" t="s">
        <v>1120</v>
      </c>
    </row>
    <row r="251" spans="1:65" s="2" customFormat="1" ht="48">
      <c r="A251" s="37"/>
      <c r="B251" s="38"/>
      <c r="C251" s="39"/>
      <c r="D251" s="209" t="s">
        <v>204</v>
      </c>
      <c r="E251" s="39"/>
      <c r="F251" s="210" t="s">
        <v>1121</v>
      </c>
      <c r="G251" s="39"/>
      <c r="H251" s="39"/>
      <c r="I251" s="119"/>
      <c r="J251" s="39"/>
      <c r="K251" s="39"/>
      <c r="L251" s="42"/>
      <c r="M251" s="211"/>
      <c r="N251" s="212"/>
      <c r="O251" s="67"/>
      <c r="P251" s="67"/>
      <c r="Q251" s="67"/>
      <c r="R251" s="67"/>
      <c r="S251" s="67"/>
      <c r="T251" s="68"/>
      <c r="U251" s="37"/>
      <c r="V251" s="37"/>
      <c r="W251" s="37"/>
      <c r="X251" s="37"/>
      <c r="Y251" s="37"/>
      <c r="Z251" s="37"/>
      <c r="AA251" s="37"/>
      <c r="AB251" s="37"/>
      <c r="AC251" s="37"/>
      <c r="AD251" s="37"/>
      <c r="AE251" s="37"/>
      <c r="AT251" s="19" t="s">
        <v>204</v>
      </c>
      <c r="AU251" s="19" t="s">
        <v>90</v>
      </c>
    </row>
    <row r="252" spans="1:65" s="2" customFormat="1" ht="16.5" customHeight="1">
      <c r="A252" s="37"/>
      <c r="B252" s="38"/>
      <c r="C252" s="196" t="s">
        <v>414</v>
      </c>
      <c r="D252" s="196" t="s">
        <v>199</v>
      </c>
      <c r="E252" s="197" t="s">
        <v>1122</v>
      </c>
      <c r="F252" s="198" t="s">
        <v>1123</v>
      </c>
      <c r="G252" s="199" t="s">
        <v>165</v>
      </c>
      <c r="H252" s="200">
        <v>1</v>
      </c>
      <c r="I252" s="201"/>
      <c r="J252" s="202">
        <f>ROUND(I252*H252,2)</f>
        <v>0</v>
      </c>
      <c r="K252" s="198" t="s">
        <v>202</v>
      </c>
      <c r="L252" s="42"/>
      <c r="M252" s="203" t="s">
        <v>32</v>
      </c>
      <c r="N252" s="204" t="s">
        <v>52</v>
      </c>
      <c r="O252" s="67"/>
      <c r="P252" s="205">
        <f>O252*H252</f>
        <v>0</v>
      </c>
      <c r="Q252" s="205">
        <v>0</v>
      </c>
      <c r="R252" s="205">
        <f>Q252*H252</f>
        <v>0</v>
      </c>
      <c r="S252" s="205">
        <v>7.4999999999999997E-2</v>
      </c>
      <c r="T252" s="206">
        <f>S252*H252</f>
        <v>7.4999999999999997E-2</v>
      </c>
      <c r="U252" s="37"/>
      <c r="V252" s="37"/>
      <c r="W252" s="37"/>
      <c r="X252" s="37"/>
      <c r="Y252" s="37"/>
      <c r="Z252" s="37"/>
      <c r="AA252" s="37"/>
      <c r="AB252" s="37"/>
      <c r="AC252" s="37"/>
      <c r="AD252" s="37"/>
      <c r="AE252" s="37"/>
      <c r="AR252" s="207" t="s">
        <v>166</v>
      </c>
      <c r="AT252" s="207" t="s">
        <v>199</v>
      </c>
      <c r="AU252" s="207" t="s">
        <v>90</v>
      </c>
      <c r="AY252" s="19" t="s">
        <v>197</v>
      </c>
      <c r="BE252" s="208">
        <f>IF(N252="základní",J252,0)</f>
        <v>0</v>
      </c>
      <c r="BF252" s="208">
        <f>IF(N252="snížená",J252,0)</f>
        <v>0</v>
      </c>
      <c r="BG252" s="208">
        <f>IF(N252="zákl. přenesená",J252,0)</f>
        <v>0</v>
      </c>
      <c r="BH252" s="208">
        <f>IF(N252="sníž. přenesená",J252,0)</f>
        <v>0</v>
      </c>
      <c r="BI252" s="208">
        <f>IF(N252="nulová",J252,0)</f>
        <v>0</v>
      </c>
      <c r="BJ252" s="19" t="s">
        <v>40</v>
      </c>
      <c r="BK252" s="208">
        <f>ROUND(I252*H252,2)</f>
        <v>0</v>
      </c>
      <c r="BL252" s="19" t="s">
        <v>166</v>
      </c>
      <c r="BM252" s="207" t="s">
        <v>1124</v>
      </c>
    </row>
    <row r="253" spans="1:65" s="2" customFormat="1" ht="38.4">
      <c r="A253" s="37"/>
      <c r="B253" s="38"/>
      <c r="C253" s="39"/>
      <c r="D253" s="209" t="s">
        <v>204</v>
      </c>
      <c r="E253" s="39"/>
      <c r="F253" s="210" t="s">
        <v>1125</v>
      </c>
      <c r="G253" s="39"/>
      <c r="H253" s="39"/>
      <c r="I253" s="119"/>
      <c r="J253" s="39"/>
      <c r="K253" s="39"/>
      <c r="L253" s="42"/>
      <c r="M253" s="211"/>
      <c r="N253" s="212"/>
      <c r="O253" s="67"/>
      <c r="P253" s="67"/>
      <c r="Q253" s="67"/>
      <c r="R253" s="67"/>
      <c r="S253" s="67"/>
      <c r="T253" s="68"/>
      <c r="U253" s="37"/>
      <c r="V253" s="37"/>
      <c r="W253" s="37"/>
      <c r="X253" s="37"/>
      <c r="Y253" s="37"/>
      <c r="Z253" s="37"/>
      <c r="AA253" s="37"/>
      <c r="AB253" s="37"/>
      <c r="AC253" s="37"/>
      <c r="AD253" s="37"/>
      <c r="AE253" s="37"/>
      <c r="AT253" s="19" t="s">
        <v>204</v>
      </c>
      <c r="AU253" s="19" t="s">
        <v>90</v>
      </c>
    </row>
    <row r="254" spans="1:65" s="2" customFormat="1" ht="16.5" customHeight="1">
      <c r="A254" s="37"/>
      <c r="B254" s="38"/>
      <c r="C254" s="196" t="s">
        <v>419</v>
      </c>
      <c r="D254" s="196" t="s">
        <v>199</v>
      </c>
      <c r="E254" s="197" t="s">
        <v>1126</v>
      </c>
      <c r="F254" s="198" t="s">
        <v>1127</v>
      </c>
      <c r="G254" s="199" t="s">
        <v>165</v>
      </c>
      <c r="H254" s="200">
        <v>1</v>
      </c>
      <c r="I254" s="201"/>
      <c r="J254" s="202">
        <f>ROUND(I254*H254,2)</f>
        <v>0</v>
      </c>
      <c r="K254" s="198" t="s">
        <v>202</v>
      </c>
      <c r="L254" s="42"/>
      <c r="M254" s="203" t="s">
        <v>32</v>
      </c>
      <c r="N254" s="204" t="s">
        <v>52</v>
      </c>
      <c r="O254" s="67"/>
      <c r="P254" s="205">
        <f>O254*H254</f>
        <v>0</v>
      </c>
      <c r="Q254" s="205">
        <v>0</v>
      </c>
      <c r="R254" s="205">
        <f>Q254*H254</f>
        <v>0</v>
      </c>
      <c r="S254" s="205">
        <v>8.6999999999999994E-2</v>
      </c>
      <c r="T254" s="206">
        <f>S254*H254</f>
        <v>8.6999999999999994E-2</v>
      </c>
      <c r="U254" s="37"/>
      <c r="V254" s="37"/>
      <c r="W254" s="37"/>
      <c r="X254" s="37"/>
      <c r="Y254" s="37"/>
      <c r="Z254" s="37"/>
      <c r="AA254" s="37"/>
      <c r="AB254" s="37"/>
      <c r="AC254" s="37"/>
      <c r="AD254" s="37"/>
      <c r="AE254" s="37"/>
      <c r="AR254" s="207" t="s">
        <v>166</v>
      </c>
      <c r="AT254" s="207" t="s">
        <v>199</v>
      </c>
      <c r="AU254" s="207" t="s">
        <v>90</v>
      </c>
      <c r="AY254" s="19" t="s">
        <v>197</v>
      </c>
      <c r="BE254" s="208">
        <f>IF(N254="základní",J254,0)</f>
        <v>0</v>
      </c>
      <c r="BF254" s="208">
        <f>IF(N254="snížená",J254,0)</f>
        <v>0</v>
      </c>
      <c r="BG254" s="208">
        <f>IF(N254="zákl. přenesená",J254,0)</f>
        <v>0</v>
      </c>
      <c r="BH254" s="208">
        <f>IF(N254="sníž. přenesená",J254,0)</f>
        <v>0</v>
      </c>
      <c r="BI254" s="208">
        <f>IF(N254="nulová",J254,0)</f>
        <v>0</v>
      </c>
      <c r="BJ254" s="19" t="s">
        <v>40</v>
      </c>
      <c r="BK254" s="208">
        <f>ROUND(I254*H254,2)</f>
        <v>0</v>
      </c>
      <c r="BL254" s="19" t="s">
        <v>166</v>
      </c>
      <c r="BM254" s="207" t="s">
        <v>1128</v>
      </c>
    </row>
    <row r="255" spans="1:65" s="2" customFormat="1" ht="38.4">
      <c r="A255" s="37"/>
      <c r="B255" s="38"/>
      <c r="C255" s="39"/>
      <c r="D255" s="209" t="s">
        <v>204</v>
      </c>
      <c r="E255" s="39"/>
      <c r="F255" s="210" t="s">
        <v>1125</v>
      </c>
      <c r="G255" s="39"/>
      <c r="H255" s="39"/>
      <c r="I255" s="119"/>
      <c r="J255" s="39"/>
      <c r="K255" s="39"/>
      <c r="L255" s="42"/>
      <c r="M255" s="211"/>
      <c r="N255" s="212"/>
      <c r="O255" s="67"/>
      <c r="P255" s="67"/>
      <c r="Q255" s="67"/>
      <c r="R255" s="67"/>
      <c r="S255" s="67"/>
      <c r="T255" s="68"/>
      <c r="U255" s="37"/>
      <c r="V255" s="37"/>
      <c r="W255" s="37"/>
      <c r="X255" s="37"/>
      <c r="Y255" s="37"/>
      <c r="Z255" s="37"/>
      <c r="AA255" s="37"/>
      <c r="AB255" s="37"/>
      <c r="AC255" s="37"/>
      <c r="AD255" s="37"/>
      <c r="AE255" s="37"/>
      <c r="AT255" s="19" t="s">
        <v>204</v>
      </c>
      <c r="AU255" s="19" t="s">
        <v>90</v>
      </c>
    </row>
    <row r="256" spans="1:65" s="12" customFormat="1" ht="22.8" customHeight="1">
      <c r="B256" s="180"/>
      <c r="C256" s="181"/>
      <c r="D256" s="182" t="s">
        <v>80</v>
      </c>
      <c r="E256" s="194" t="s">
        <v>945</v>
      </c>
      <c r="F256" s="194" t="s">
        <v>946</v>
      </c>
      <c r="G256" s="181"/>
      <c r="H256" s="181"/>
      <c r="I256" s="184"/>
      <c r="J256" s="195">
        <f>BK256</f>
        <v>0</v>
      </c>
      <c r="K256" s="181"/>
      <c r="L256" s="186"/>
      <c r="M256" s="187"/>
      <c r="N256" s="188"/>
      <c r="O256" s="188"/>
      <c r="P256" s="189">
        <f>SUM(P257:P296)</f>
        <v>0</v>
      </c>
      <c r="Q256" s="188"/>
      <c r="R256" s="189">
        <f>SUM(R257:R296)</f>
        <v>0</v>
      </c>
      <c r="S256" s="188"/>
      <c r="T256" s="190">
        <f>SUM(T257:T296)</f>
        <v>0</v>
      </c>
      <c r="AR256" s="191" t="s">
        <v>40</v>
      </c>
      <c r="AT256" s="192" t="s">
        <v>80</v>
      </c>
      <c r="AU256" s="192" t="s">
        <v>40</v>
      </c>
      <c r="AY256" s="191" t="s">
        <v>197</v>
      </c>
      <c r="BK256" s="193">
        <f>SUM(BK257:BK296)</f>
        <v>0</v>
      </c>
    </row>
    <row r="257" spans="1:65" s="2" customFormat="1" ht="21.75" customHeight="1">
      <c r="A257" s="37"/>
      <c r="B257" s="38"/>
      <c r="C257" s="196" t="s">
        <v>426</v>
      </c>
      <c r="D257" s="196" t="s">
        <v>199</v>
      </c>
      <c r="E257" s="197" t="s">
        <v>948</v>
      </c>
      <c r="F257" s="198" t="s">
        <v>949</v>
      </c>
      <c r="G257" s="199" t="s">
        <v>339</v>
      </c>
      <c r="H257" s="200">
        <v>101.89700000000001</v>
      </c>
      <c r="I257" s="201"/>
      <c r="J257" s="202">
        <f>ROUND(I257*H257,2)</f>
        <v>0</v>
      </c>
      <c r="K257" s="198" t="s">
        <v>202</v>
      </c>
      <c r="L257" s="42"/>
      <c r="M257" s="203" t="s">
        <v>32</v>
      </c>
      <c r="N257" s="204" t="s">
        <v>52</v>
      </c>
      <c r="O257" s="67"/>
      <c r="P257" s="205">
        <f>O257*H257</f>
        <v>0</v>
      </c>
      <c r="Q257" s="205">
        <v>0</v>
      </c>
      <c r="R257" s="205">
        <f>Q257*H257</f>
        <v>0</v>
      </c>
      <c r="S257" s="205">
        <v>0</v>
      </c>
      <c r="T257" s="206">
        <f>S257*H257</f>
        <v>0</v>
      </c>
      <c r="U257" s="37"/>
      <c r="V257" s="37"/>
      <c r="W257" s="37"/>
      <c r="X257" s="37"/>
      <c r="Y257" s="37"/>
      <c r="Z257" s="37"/>
      <c r="AA257" s="37"/>
      <c r="AB257" s="37"/>
      <c r="AC257" s="37"/>
      <c r="AD257" s="37"/>
      <c r="AE257" s="37"/>
      <c r="AR257" s="207" t="s">
        <v>166</v>
      </c>
      <c r="AT257" s="207" t="s">
        <v>199</v>
      </c>
      <c r="AU257" s="207" t="s">
        <v>90</v>
      </c>
      <c r="AY257" s="19" t="s">
        <v>197</v>
      </c>
      <c r="BE257" s="208">
        <f>IF(N257="základní",J257,0)</f>
        <v>0</v>
      </c>
      <c r="BF257" s="208">
        <f>IF(N257="snížená",J257,0)</f>
        <v>0</v>
      </c>
      <c r="BG257" s="208">
        <f>IF(N257="zákl. přenesená",J257,0)</f>
        <v>0</v>
      </c>
      <c r="BH257" s="208">
        <f>IF(N257="sníž. přenesená",J257,0)</f>
        <v>0</v>
      </c>
      <c r="BI257" s="208">
        <f>IF(N257="nulová",J257,0)</f>
        <v>0</v>
      </c>
      <c r="BJ257" s="19" t="s">
        <v>40</v>
      </c>
      <c r="BK257" s="208">
        <f>ROUND(I257*H257,2)</f>
        <v>0</v>
      </c>
      <c r="BL257" s="19" t="s">
        <v>166</v>
      </c>
      <c r="BM257" s="207" t="s">
        <v>1129</v>
      </c>
    </row>
    <row r="258" spans="1:65" s="2" customFormat="1" ht="76.8">
      <c r="A258" s="37"/>
      <c r="B258" s="38"/>
      <c r="C258" s="39"/>
      <c r="D258" s="209" t="s">
        <v>204</v>
      </c>
      <c r="E258" s="39"/>
      <c r="F258" s="210" t="s">
        <v>951</v>
      </c>
      <c r="G258" s="39"/>
      <c r="H258" s="39"/>
      <c r="I258" s="119"/>
      <c r="J258" s="39"/>
      <c r="K258" s="39"/>
      <c r="L258" s="42"/>
      <c r="M258" s="211"/>
      <c r="N258" s="212"/>
      <c r="O258" s="67"/>
      <c r="P258" s="67"/>
      <c r="Q258" s="67"/>
      <c r="R258" s="67"/>
      <c r="S258" s="67"/>
      <c r="T258" s="68"/>
      <c r="U258" s="37"/>
      <c r="V258" s="37"/>
      <c r="W258" s="37"/>
      <c r="X258" s="37"/>
      <c r="Y258" s="37"/>
      <c r="Z258" s="37"/>
      <c r="AA258" s="37"/>
      <c r="AB258" s="37"/>
      <c r="AC258" s="37"/>
      <c r="AD258" s="37"/>
      <c r="AE258" s="37"/>
      <c r="AT258" s="19" t="s">
        <v>204</v>
      </c>
      <c r="AU258" s="19" t="s">
        <v>90</v>
      </c>
    </row>
    <row r="259" spans="1:65" s="14" customFormat="1" ht="10.199999999999999">
      <c r="B259" s="223"/>
      <c r="C259" s="224"/>
      <c r="D259" s="209" t="s">
        <v>206</v>
      </c>
      <c r="E259" s="225" t="s">
        <v>32</v>
      </c>
      <c r="F259" s="226" t="s">
        <v>1130</v>
      </c>
      <c r="G259" s="224"/>
      <c r="H259" s="227">
        <v>101.89700000000001</v>
      </c>
      <c r="I259" s="228"/>
      <c r="J259" s="224"/>
      <c r="K259" s="224"/>
      <c r="L259" s="229"/>
      <c r="M259" s="230"/>
      <c r="N259" s="231"/>
      <c r="O259" s="231"/>
      <c r="P259" s="231"/>
      <c r="Q259" s="231"/>
      <c r="R259" s="231"/>
      <c r="S259" s="231"/>
      <c r="T259" s="232"/>
      <c r="AT259" s="233" t="s">
        <v>206</v>
      </c>
      <c r="AU259" s="233" t="s">
        <v>90</v>
      </c>
      <c r="AV259" s="14" t="s">
        <v>90</v>
      </c>
      <c r="AW259" s="14" t="s">
        <v>38</v>
      </c>
      <c r="AX259" s="14" t="s">
        <v>81</v>
      </c>
      <c r="AY259" s="233" t="s">
        <v>197</v>
      </c>
    </row>
    <row r="260" spans="1:65" s="2" customFormat="1" ht="21.75" customHeight="1">
      <c r="A260" s="37"/>
      <c r="B260" s="38"/>
      <c r="C260" s="196" t="s">
        <v>435</v>
      </c>
      <c r="D260" s="196" t="s">
        <v>199</v>
      </c>
      <c r="E260" s="197" t="s">
        <v>954</v>
      </c>
      <c r="F260" s="198" t="s">
        <v>955</v>
      </c>
      <c r="G260" s="199" t="s">
        <v>339</v>
      </c>
      <c r="H260" s="200">
        <v>1936.0429999999999</v>
      </c>
      <c r="I260" s="201"/>
      <c r="J260" s="202">
        <f>ROUND(I260*H260,2)</f>
        <v>0</v>
      </c>
      <c r="K260" s="198" t="s">
        <v>202</v>
      </c>
      <c r="L260" s="42"/>
      <c r="M260" s="203" t="s">
        <v>32</v>
      </c>
      <c r="N260" s="204" t="s">
        <v>52</v>
      </c>
      <c r="O260" s="67"/>
      <c r="P260" s="205">
        <f>O260*H260</f>
        <v>0</v>
      </c>
      <c r="Q260" s="205">
        <v>0</v>
      </c>
      <c r="R260" s="205">
        <f>Q260*H260</f>
        <v>0</v>
      </c>
      <c r="S260" s="205">
        <v>0</v>
      </c>
      <c r="T260" s="206">
        <f>S260*H260</f>
        <v>0</v>
      </c>
      <c r="U260" s="37"/>
      <c r="V260" s="37"/>
      <c r="W260" s="37"/>
      <c r="X260" s="37"/>
      <c r="Y260" s="37"/>
      <c r="Z260" s="37"/>
      <c r="AA260" s="37"/>
      <c r="AB260" s="37"/>
      <c r="AC260" s="37"/>
      <c r="AD260" s="37"/>
      <c r="AE260" s="37"/>
      <c r="AR260" s="207" t="s">
        <v>166</v>
      </c>
      <c r="AT260" s="207" t="s">
        <v>199</v>
      </c>
      <c r="AU260" s="207" t="s">
        <v>90</v>
      </c>
      <c r="AY260" s="19" t="s">
        <v>197</v>
      </c>
      <c r="BE260" s="208">
        <f>IF(N260="základní",J260,0)</f>
        <v>0</v>
      </c>
      <c r="BF260" s="208">
        <f>IF(N260="snížená",J260,0)</f>
        <v>0</v>
      </c>
      <c r="BG260" s="208">
        <f>IF(N260="zákl. přenesená",J260,0)</f>
        <v>0</v>
      </c>
      <c r="BH260" s="208">
        <f>IF(N260="sníž. přenesená",J260,0)</f>
        <v>0</v>
      </c>
      <c r="BI260" s="208">
        <f>IF(N260="nulová",J260,0)</f>
        <v>0</v>
      </c>
      <c r="BJ260" s="19" t="s">
        <v>40</v>
      </c>
      <c r="BK260" s="208">
        <f>ROUND(I260*H260,2)</f>
        <v>0</v>
      </c>
      <c r="BL260" s="19" t="s">
        <v>166</v>
      </c>
      <c r="BM260" s="207" t="s">
        <v>1131</v>
      </c>
    </row>
    <row r="261" spans="1:65" s="2" customFormat="1" ht="76.8">
      <c r="A261" s="37"/>
      <c r="B261" s="38"/>
      <c r="C261" s="39"/>
      <c r="D261" s="209" t="s">
        <v>204</v>
      </c>
      <c r="E261" s="39"/>
      <c r="F261" s="210" t="s">
        <v>951</v>
      </c>
      <c r="G261" s="39"/>
      <c r="H261" s="39"/>
      <c r="I261" s="119"/>
      <c r="J261" s="39"/>
      <c r="K261" s="39"/>
      <c r="L261" s="42"/>
      <c r="M261" s="211"/>
      <c r="N261" s="212"/>
      <c r="O261" s="67"/>
      <c r="P261" s="67"/>
      <c r="Q261" s="67"/>
      <c r="R261" s="67"/>
      <c r="S261" s="67"/>
      <c r="T261" s="68"/>
      <c r="U261" s="37"/>
      <c r="V261" s="37"/>
      <c r="W261" s="37"/>
      <c r="X261" s="37"/>
      <c r="Y261" s="37"/>
      <c r="Z261" s="37"/>
      <c r="AA261" s="37"/>
      <c r="AB261" s="37"/>
      <c r="AC261" s="37"/>
      <c r="AD261" s="37"/>
      <c r="AE261" s="37"/>
      <c r="AT261" s="19" t="s">
        <v>204</v>
      </c>
      <c r="AU261" s="19" t="s">
        <v>90</v>
      </c>
    </row>
    <row r="262" spans="1:65" s="14" customFormat="1" ht="10.199999999999999">
      <c r="B262" s="223"/>
      <c r="C262" s="224"/>
      <c r="D262" s="209" t="s">
        <v>206</v>
      </c>
      <c r="E262" s="225" t="s">
        <v>32</v>
      </c>
      <c r="F262" s="226" t="s">
        <v>1132</v>
      </c>
      <c r="G262" s="224"/>
      <c r="H262" s="227">
        <v>1936.0429999999999</v>
      </c>
      <c r="I262" s="228"/>
      <c r="J262" s="224"/>
      <c r="K262" s="224"/>
      <c r="L262" s="229"/>
      <c r="M262" s="230"/>
      <c r="N262" s="231"/>
      <c r="O262" s="231"/>
      <c r="P262" s="231"/>
      <c r="Q262" s="231"/>
      <c r="R262" s="231"/>
      <c r="S262" s="231"/>
      <c r="T262" s="232"/>
      <c r="AT262" s="233" t="s">
        <v>206</v>
      </c>
      <c r="AU262" s="233" t="s">
        <v>90</v>
      </c>
      <c r="AV262" s="14" t="s">
        <v>90</v>
      </c>
      <c r="AW262" s="14" t="s">
        <v>38</v>
      </c>
      <c r="AX262" s="14" t="s">
        <v>81</v>
      </c>
      <c r="AY262" s="233" t="s">
        <v>197</v>
      </c>
    </row>
    <row r="263" spans="1:65" s="2" customFormat="1" ht="21.75" customHeight="1">
      <c r="A263" s="37"/>
      <c r="B263" s="38"/>
      <c r="C263" s="196" t="s">
        <v>442</v>
      </c>
      <c r="D263" s="196" t="s">
        <v>199</v>
      </c>
      <c r="E263" s="197" t="s">
        <v>959</v>
      </c>
      <c r="F263" s="198" t="s">
        <v>960</v>
      </c>
      <c r="G263" s="199" t="s">
        <v>339</v>
      </c>
      <c r="H263" s="200">
        <v>95.111000000000004</v>
      </c>
      <c r="I263" s="201"/>
      <c r="J263" s="202">
        <f>ROUND(I263*H263,2)</f>
        <v>0</v>
      </c>
      <c r="K263" s="198" t="s">
        <v>202</v>
      </c>
      <c r="L263" s="42"/>
      <c r="M263" s="203" t="s">
        <v>32</v>
      </c>
      <c r="N263" s="204" t="s">
        <v>52</v>
      </c>
      <c r="O263" s="67"/>
      <c r="P263" s="205">
        <f>O263*H263</f>
        <v>0</v>
      </c>
      <c r="Q263" s="205">
        <v>0</v>
      </c>
      <c r="R263" s="205">
        <f>Q263*H263</f>
        <v>0</v>
      </c>
      <c r="S263" s="205">
        <v>0</v>
      </c>
      <c r="T263" s="206">
        <f>S263*H263</f>
        <v>0</v>
      </c>
      <c r="U263" s="37"/>
      <c r="V263" s="37"/>
      <c r="W263" s="37"/>
      <c r="X263" s="37"/>
      <c r="Y263" s="37"/>
      <c r="Z263" s="37"/>
      <c r="AA263" s="37"/>
      <c r="AB263" s="37"/>
      <c r="AC263" s="37"/>
      <c r="AD263" s="37"/>
      <c r="AE263" s="37"/>
      <c r="AR263" s="207" t="s">
        <v>166</v>
      </c>
      <c r="AT263" s="207" t="s">
        <v>199</v>
      </c>
      <c r="AU263" s="207" t="s">
        <v>90</v>
      </c>
      <c r="AY263" s="19" t="s">
        <v>197</v>
      </c>
      <c r="BE263" s="208">
        <f>IF(N263="základní",J263,0)</f>
        <v>0</v>
      </c>
      <c r="BF263" s="208">
        <f>IF(N263="snížená",J263,0)</f>
        <v>0</v>
      </c>
      <c r="BG263" s="208">
        <f>IF(N263="zákl. přenesená",J263,0)</f>
        <v>0</v>
      </c>
      <c r="BH263" s="208">
        <f>IF(N263="sníž. přenesená",J263,0)</f>
        <v>0</v>
      </c>
      <c r="BI263" s="208">
        <f>IF(N263="nulová",J263,0)</f>
        <v>0</v>
      </c>
      <c r="BJ263" s="19" t="s">
        <v>40</v>
      </c>
      <c r="BK263" s="208">
        <f>ROUND(I263*H263,2)</f>
        <v>0</v>
      </c>
      <c r="BL263" s="19" t="s">
        <v>166</v>
      </c>
      <c r="BM263" s="207" t="s">
        <v>1133</v>
      </c>
    </row>
    <row r="264" spans="1:65" s="2" customFormat="1" ht="76.8">
      <c r="A264" s="37"/>
      <c r="B264" s="38"/>
      <c r="C264" s="39"/>
      <c r="D264" s="209" t="s">
        <v>204</v>
      </c>
      <c r="E264" s="39"/>
      <c r="F264" s="210" t="s">
        <v>951</v>
      </c>
      <c r="G264" s="39"/>
      <c r="H264" s="39"/>
      <c r="I264" s="119"/>
      <c r="J264" s="39"/>
      <c r="K264" s="39"/>
      <c r="L264" s="42"/>
      <c r="M264" s="211"/>
      <c r="N264" s="212"/>
      <c r="O264" s="67"/>
      <c r="P264" s="67"/>
      <c r="Q264" s="67"/>
      <c r="R264" s="67"/>
      <c r="S264" s="67"/>
      <c r="T264" s="68"/>
      <c r="U264" s="37"/>
      <c r="V264" s="37"/>
      <c r="W264" s="37"/>
      <c r="X264" s="37"/>
      <c r="Y264" s="37"/>
      <c r="Z264" s="37"/>
      <c r="AA264" s="37"/>
      <c r="AB264" s="37"/>
      <c r="AC264" s="37"/>
      <c r="AD264" s="37"/>
      <c r="AE264" s="37"/>
      <c r="AT264" s="19" t="s">
        <v>204</v>
      </c>
      <c r="AU264" s="19" t="s">
        <v>90</v>
      </c>
    </row>
    <row r="265" spans="1:65" s="14" customFormat="1" ht="10.199999999999999">
      <c r="B265" s="223"/>
      <c r="C265" s="224"/>
      <c r="D265" s="209" t="s">
        <v>206</v>
      </c>
      <c r="E265" s="225" t="s">
        <v>32</v>
      </c>
      <c r="F265" s="226" t="s">
        <v>1134</v>
      </c>
      <c r="G265" s="224"/>
      <c r="H265" s="227">
        <v>36.726999999999997</v>
      </c>
      <c r="I265" s="228"/>
      <c r="J265" s="224"/>
      <c r="K265" s="224"/>
      <c r="L265" s="229"/>
      <c r="M265" s="230"/>
      <c r="N265" s="231"/>
      <c r="O265" s="231"/>
      <c r="P265" s="231"/>
      <c r="Q265" s="231"/>
      <c r="R265" s="231"/>
      <c r="S265" s="231"/>
      <c r="T265" s="232"/>
      <c r="AT265" s="233" t="s">
        <v>206</v>
      </c>
      <c r="AU265" s="233" t="s">
        <v>90</v>
      </c>
      <c r="AV265" s="14" t="s">
        <v>90</v>
      </c>
      <c r="AW265" s="14" t="s">
        <v>38</v>
      </c>
      <c r="AX265" s="14" t="s">
        <v>81</v>
      </c>
      <c r="AY265" s="233" t="s">
        <v>197</v>
      </c>
    </row>
    <row r="266" spans="1:65" s="14" customFormat="1" ht="10.199999999999999">
      <c r="B266" s="223"/>
      <c r="C266" s="224"/>
      <c r="D266" s="209" t="s">
        <v>206</v>
      </c>
      <c r="E266" s="225" t="s">
        <v>32</v>
      </c>
      <c r="F266" s="226" t="s">
        <v>1135</v>
      </c>
      <c r="G266" s="224"/>
      <c r="H266" s="227">
        <v>34.874000000000002</v>
      </c>
      <c r="I266" s="228"/>
      <c r="J266" s="224"/>
      <c r="K266" s="224"/>
      <c r="L266" s="229"/>
      <c r="M266" s="230"/>
      <c r="N266" s="231"/>
      <c r="O266" s="231"/>
      <c r="P266" s="231"/>
      <c r="Q266" s="231"/>
      <c r="R266" s="231"/>
      <c r="S266" s="231"/>
      <c r="T266" s="232"/>
      <c r="AT266" s="233" t="s">
        <v>206</v>
      </c>
      <c r="AU266" s="233" t="s">
        <v>90</v>
      </c>
      <c r="AV266" s="14" t="s">
        <v>90</v>
      </c>
      <c r="AW266" s="14" t="s">
        <v>38</v>
      </c>
      <c r="AX266" s="14" t="s">
        <v>81</v>
      </c>
      <c r="AY266" s="233" t="s">
        <v>197</v>
      </c>
    </row>
    <row r="267" spans="1:65" s="14" customFormat="1" ht="10.199999999999999">
      <c r="B267" s="223"/>
      <c r="C267" s="224"/>
      <c r="D267" s="209" t="s">
        <v>206</v>
      </c>
      <c r="E267" s="225" t="s">
        <v>32</v>
      </c>
      <c r="F267" s="226" t="s">
        <v>1136</v>
      </c>
      <c r="G267" s="224"/>
      <c r="H267" s="227">
        <v>17.436</v>
      </c>
      <c r="I267" s="228"/>
      <c r="J267" s="224"/>
      <c r="K267" s="224"/>
      <c r="L267" s="229"/>
      <c r="M267" s="230"/>
      <c r="N267" s="231"/>
      <c r="O267" s="231"/>
      <c r="P267" s="231"/>
      <c r="Q267" s="231"/>
      <c r="R267" s="231"/>
      <c r="S267" s="231"/>
      <c r="T267" s="232"/>
      <c r="AT267" s="233" t="s">
        <v>206</v>
      </c>
      <c r="AU267" s="233" t="s">
        <v>90</v>
      </c>
      <c r="AV267" s="14" t="s">
        <v>90</v>
      </c>
      <c r="AW267" s="14" t="s">
        <v>38</v>
      </c>
      <c r="AX267" s="14" t="s">
        <v>81</v>
      </c>
      <c r="AY267" s="233" t="s">
        <v>197</v>
      </c>
    </row>
    <row r="268" spans="1:65" s="14" customFormat="1" ht="10.199999999999999">
      <c r="B268" s="223"/>
      <c r="C268" s="224"/>
      <c r="D268" s="209" t="s">
        <v>206</v>
      </c>
      <c r="E268" s="225" t="s">
        <v>32</v>
      </c>
      <c r="F268" s="226" t="s">
        <v>1137</v>
      </c>
      <c r="G268" s="224"/>
      <c r="H268" s="227">
        <v>6.0739999999999998</v>
      </c>
      <c r="I268" s="228"/>
      <c r="J268" s="224"/>
      <c r="K268" s="224"/>
      <c r="L268" s="229"/>
      <c r="M268" s="230"/>
      <c r="N268" s="231"/>
      <c r="O268" s="231"/>
      <c r="P268" s="231"/>
      <c r="Q268" s="231"/>
      <c r="R268" s="231"/>
      <c r="S268" s="231"/>
      <c r="T268" s="232"/>
      <c r="AT268" s="233" t="s">
        <v>206</v>
      </c>
      <c r="AU268" s="233" t="s">
        <v>90</v>
      </c>
      <c r="AV268" s="14" t="s">
        <v>90</v>
      </c>
      <c r="AW268" s="14" t="s">
        <v>38</v>
      </c>
      <c r="AX268" s="14" t="s">
        <v>81</v>
      </c>
      <c r="AY268" s="233" t="s">
        <v>197</v>
      </c>
    </row>
    <row r="269" spans="1:65" s="2" customFormat="1" ht="21.75" customHeight="1">
      <c r="A269" s="37"/>
      <c r="B269" s="38"/>
      <c r="C269" s="196" t="s">
        <v>448</v>
      </c>
      <c r="D269" s="196" t="s">
        <v>199</v>
      </c>
      <c r="E269" s="197" t="s">
        <v>969</v>
      </c>
      <c r="F269" s="198" t="s">
        <v>955</v>
      </c>
      <c r="G269" s="199" t="s">
        <v>339</v>
      </c>
      <c r="H269" s="200">
        <v>1807.1089999999999</v>
      </c>
      <c r="I269" s="201"/>
      <c r="J269" s="202">
        <f>ROUND(I269*H269,2)</f>
        <v>0</v>
      </c>
      <c r="K269" s="198" t="s">
        <v>202</v>
      </c>
      <c r="L269" s="42"/>
      <c r="M269" s="203" t="s">
        <v>32</v>
      </c>
      <c r="N269" s="204" t="s">
        <v>52</v>
      </c>
      <c r="O269" s="67"/>
      <c r="P269" s="205">
        <f>O269*H269</f>
        <v>0</v>
      </c>
      <c r="Q269" s="205">
        <v>0</v>
      </c>
      <c r="R269" s="205">
        <f>Q269*H269</f>
        <v>0</v>
      </c>
      <c r="S269" s="205">
        <v>0</v>
      </c>
      <c r="T269" s="206">
        <f>S269*H269</f>
        <v>0</v>
      </c>
      <c r="U269" s="37"/>
      <c r="V269" s="37"/>
      <c r="W269" s="37"/>
      <c r="X269" s="37"/>
      <c r="Y269" s="37"/>
      <c r="Z269" s="37"/>
      <c r="AA269" s="37"/>
      <c r="AB269" s="37"/>
      <c r="AC269" s="37"/>
      <c r="AD269" s="37"/>
      <c r="AE269" s="37"/>
      <c r="AR269" s="207" t="s">
        <v>166</v>
      </c>
      <c r="AT269" s="207" t="s">
        <v>199</v>
      </c>
      <c r="AU269" s="207" t="s">
        <v>90</v>
      </c>
      <c r="AY269" s="19" t="s">
        <v>197</v>
      </c>
      <c r="BE269" s="208">
        <f>IF(N269="základní",J269,0)</f>
        <v>0</v>
      </c>
      <c r="BF269" s="208">
        <f>IF(N269="snížená",J269,0)</f>
        <v>0</v>
      </c>
      <c r="BG269" s="208">
        <f>IF(N269="zákl. přenesená",J269,0)</f>
        <v>0</v>
      </c>
      <c r="BH269" s="208">
        <f>IF(N269="sníž. přenesená",J269,0)</f>
        <v>0</v>
      </c>
      <c r="BI269" s="208">
        <f>IF(N269="nulová",J269,0)</f>
        <v>0</v>
      </c>
      <c r="BJ269" s="19" t="s">
        <v>40</v>
      </c>
      <c r="BK269" s="208">
        <f>ROUND(I269*H269,2)</f>
        <v>0</v>
      </c>
      <c r="BL269" s="19" t="s">
        <v>166</v>
      </c>
      <c r="BM269" s="207" t="s">
        <v>1138</v>
      </c>
    </row>
    <row r="270" spans="1:65" s="2" customFormat="1" ht="76.8">
      <c r="A270" s="37"/>
      <c r="B270" s="38"/>
      <c r="C270" s="39"/>
      <c r="D270" s="209" t="s">
        <v>204</v>
      </c>
      <c r="E270" s="39"/>
      <c r="F270" s="210" t="s">
        <v>951</v>
      </c>
      <c r="G270" s="39"/>
      <c r="H270" s="39"/>
      <c r="I270" s="119"/>
      <c r="J270" s="39"/>
      <c r="K270" s="39"/>
      <c r="L270" s="42"/>
      <c r="M270" s="211"/>
      <c r="N270" s="212"/>
      <c r="O270" s="67"/>
      <c r="P270" s="67"/>
      <c r="Q270" s="67"/>
      <c r="R270" s="67"/>
      <c r="S270" s="67"/>
      <c r="T270" s="68"/>
      <c r="U270" s="37"/>
      <c r="V270" s="37"/>
      <c r="W270" s="37"/>
      <c r="X270" s="37"/>
      <c r="Y270" s="37"/>
      <c r="Z270" s="37"/>
      <c r="AA270" s="37"/>
      <c r="AB270" s="37"/>
      <c r="AC270" s="37"/>
      <c r="AD270" s="37"/>
      <c r="AE270" s="37"/>
      <c r="AT270" s="19" t="s">
        <v>204</v>
      </c>
      <c r="AU270" s="19" t="s">
        <v>90</v>
      </c>
    </row>
    <row r="271" spans="1:65" s="14" customFormat="1" ht="10.199999999999999">
      <c r="B271" s="223"/>
      <c r="C271" s="224"/>
      <c r="D271" s="209" t="s">
        <v>206</v>
      </c>
      <c r="E271" s="225" t="s">
        <v>32</v>
      </c>
      <c r="F271" s="226" t="s">
        <v>1139</v>
      </c>
      <c r="G271" s="224"/>
      <c r="H271" s="227">
        <v>1807.1089999999999</v>
      </c>
      <c r="I271" s="228"/>
      <c r="J271" s="224"/>
      <c r="K271" s="224"/>
      <c r="L271" s="229"/>
      <c r="M271" s="230"/>
      <c r="N271" s="231"/>
      <c r="O271" s="231"/>
      <c r="P271" s="231"/>
      <c r="Q271" s="231"/>
      <c r="R271" s="231"/>
      <c r="S271" s="231"/>
      <c r="T271" s="232"/>
      <c r="AT271" s="233" t="s">
        <v>206</v>
      </c>
      <c r="AU271" s="233" t="s">
        <v>90</v>
      </c>
      <c r="AV271" s="14" t="s">
        <v>90</v>
      </c>
      <c r="AW271" s="14" t="s">
        <v>38</v>
      </c>
      <c r="AX271" s="14" t="s">
        <v>81</v>
      </c>
      <c r="AY271" s="233" t="s">
        <v>197</v>
      </c>
    </row>
    <row r="272" spans="1:65" s="2" customFormat="1" ht="21.75" customHeight="1">
      <c r="A272" s="37"/>
      <c r="B272" s="38"/>
      <c r="C272" s="196" t="s">
        <v>453</v>
      </c>
      <c r="D272" s="196" t="s">
        <v>199</v>
      </c>
      <c r="E272" s="197" t="s">
        <v>973</v>
      </c>
      <c r="F272" s="198" t="s">
        <v>974</v>
      </c>
      <c r="G272" s="199" t="s">
        <v>339</v>
      </c>
      <c r="H272" s="200">
        <v>16.952999999999999</v>
      </c>
      <c r="I272" s="201"/>
      <c r="J272" s="202">
        <f>ROUND(I272*H272,2)</f>
        <v>0</v>
      </c>
      <c r="K272" s="198" t="s">
        <v>202</v>
      </c>
      <c r="L272" s="42"/>
      <c r="M272" s="203" t="s">
        <v>32</v>
      </c>
      <c r="N272" s="204" t="s">
        <v>52</v>
      </c>
      <c r="O272" s="67"/>
      <c r="P272" s="205">
        <f>O272*H272</f>
        <v>0</v>
      </c>
      <c r="Q272" s="205">
        <v>0</v>
      </c>
      <c r="R272" s="205">
        <f>Q272*H272</f>
        <v>0</v>
      </c>
      <c r="S272" s="205">
        <v>0</v>
      </c>
      <c r="T272" s="206">
        <f>S272*H272</f>
        <v>0</v>
      </c>
      <c r="U272" s="37"/>
      <c r="V272" s="37"/>
      <c r="W272" s="37"/>
      <c r="X272" s="37"/>
      <c r="Y272" s="37"/>
      <c r="Z272" s="37"/>
      <c r="AA272" s="37"/>
      <c r="AB272" s="37"/>
      <c r="AC272" s="37"/>
      <c r="AD272" s="37"/>
      <c r="AE272" s="37"/>
      <c r="AR272" s="207" t="s">
        <v>166</v>
      </c>
      <c r="AT272" s="207" t="s">
        <v>199</v>
      </c>
      <c r="AU272" s="207" t="s">
        <v>90</v>
      </c>
      <c r="AY272" s="19" t="s">
        <v>197</v>
      </c>
      <c r="BE272" s="208">
        <f>IF(N272="základní",J272,0)</f>
        <v>0</v>
      </c>
      <c r="BF272" s="208">
        <f>IF(N272="snížená",J272,0)</f>
        <v>0</v>
      </c>
      <c r="BG272" s="208">
        <f>IF(N272="zákl. přenesená",J272,0)</f>
        <v>0</v>
      </c>
      <c r="BH272" s="208">
        <f>IF(N272="sníž. přenesená",J272,0)</f>
        <v>0</v>
      </c>
      <c r="BI272" s="208">
        <f>IF(N272="nulová",J272,0)</f>
        <v>0</v>
      </c>
      <c r="BJ272" s="19" t="s">
        <v>40</v>
      </c>
      <c r="BK272" s="208">
        <f>ROUND(I272*H272,2)</f>
        <v>0</v>
      </c>
      <c r="BL272" s="19" t="s">
        <v>166</v>
      </c>
      <c r="BM272" s="207" t="s">
        <v>1140</v>
      </c>
    </row>
    <row r="273" spans="1:65" s="2" customFormat="1" ht="57.6">
      <c r="A273" s="37"/>
      <c r="B273" s="38"/>
      <c r="C273" s="39"/>
      <c r="D273" s="209" t="s">
        <v>204</v>
      </c>
      <c r="E273" s="39"/>
      <c r="F273" s="210" t="s">
        <v>976</v>
      </c>
      <c r="G273" s="39"/>
      <c r="H273" s="39"/>
      <c r="I273" s="119"/>
      <c r="J273" s="39"/>
      <c r="K273" s="39"/>
      <c r="L273" s="42"/>
      <c r="M273" s="211"/>
      <c r="N273" s="212"/>
      <c r="O273" s="67"/>
      <c r="P273" s="67"/>
      <c r="Q273" s="67"/>
      <c r="R273" s="67"/>
      <c r="S273" s="67"/>
      <c r="T273" s="68"/>
      <c r="U273" s="37"/>
      <c r="V273" s="37"/>
      <c r="W273" s="37"/>
      <c r="X273" s="37"/>
      <c r="Y273" s="37"/>
      <c r="Z273" s="37"/>
      <c r="AA273" s="37"/>
      <c r="AB273" s="37"/>
      <c r="AC273" s="37"/>
      <c r="AD273" s="37"/>
      <c r="AE273" s="37"/>
      <c r="AT273" s="19" t="s">
        <v>204</v>
      </c>
      <c r="AU273" s="19" t="s">
        <v>90</v>
      </c>
    </row>
    <row r="274" spans="1:65" s="14" customFormat="1" ht="10.199999999999999">
      <c r="B274" s="223"/>
      <c r="C274" s="224"/>
      <c r="D274" s="209" t="s">
        <v>206</v>
      </c>
      <c r="E274" s="225" t="s">
        <v>32</v>
      </c>
      <c r="F274" s="226" t="s">
        <v>1141</v>
      </c>
      <c r="G274" s="224"/>
      <c r="H274" s="227">
        <v>16.952999999999999</v>
      </c>
      <c r="I274" s="228"/>
      <c r="J274" s="224"/>
      <c r="K274" s="224"/>
      <c r="L274" s="229"/>
      <c r="M274" s="230"/>
      <c r="N274" s="231"/>
      <c r="O274" s="231"/>
      <c r="P274" s="231"/>
      <c r="Q274" s="231"/>
      <c r="R274" s="231"/>
      <c r="S274" s="231"/>
      <c r="T274" s="232"/>
      <c r="AT274" s="233" t="s">
        <v>206</v>
      </c>
      <c r="AU274" s="233" t="s">
        <v>90</v>
      </c>
      <c r="AV274" s="14" t="s">
        <v>90</v>
      </c>
      <c r="AW274" s="14" t="s">
        <v>38</v>
      </c>
      <c r="AX274" s="14" t="s">
        <v>81</v>
      </c>
      <c r="AY274" s="233" t="s">
        <v>197</v>
      </c>
    </row>
    <row r="275" spans="1:65" s="2" customFormat="1" ht="21.75" customHeight="1">
      <c r="A275" s="37"/>
      <c r="B275" s="38"/>
      <c r="C275" s="196" t="s">
        <v>458</v>
      </c>
      <c r="D275" s="196" t="s">
        <v>199</v>
      </c>
      <c r="E275" s="197" t="s">
        <v>980</v>
      </c>
      <c r="F275" s="198" t="s">
        <v>981</v>
      </c>
      <c r="G275" s="199" t="s">
        <v>339</v>
      </c>
      <c r="H275" s="200">
        <v>152.577</v>
      </c>
      <c r="I275" s="201"/>
      <c r="J275" s="202">
        <f>ROUND(I275*H275,2)</f>
        <v>0</v>
      </c>
      <c r="K275" s="198" t="s">
        <v>202</v>
      </c>
      <c r="L275" s="42"/>
      <c r="M275" s="203" t="s">
        <v>32</v>
      </c>
      <c r="N275" s="204" t="s">
        <v>52</v>
      </c>
      <c r="O275" s="67"/>
      <c r="P275" s="205">
        <f>O275*H275</f>
        <v>0</v>
      </c>
      <c r="Q275" s="205">
        <v>0</v>
      </c>
      <c r="R275" s="205">
        <f>Q275*H275</f>
        <v>0</v>
      </c>
      <c r="S275" s="205">
        <v>0</v>
      </c>
      <c r="T275" s="206">
        <f>S275*H275</f>
        <v>0</v>
      </c>
      <c r="U275" s="37"/>
      <c r="V275" s="37"/>
      <c r="W275" s="37"/>
      <c r="X275" s="37"/>
      <c r="Y275" s="37"/>
      <c r="Z275" s="37"/>
      <c r="AA275" s="37"/>
      <c r="AB275" s="37"/>
      <c r="AC275" s="37"/>
      <c r="AD275" s="37"/>
      <c r="AE275" s="37"/>
      <c r="AR275" s="207" t="s">
        <v>166</v>
      </c>
      <c r="AT275" s="207" t="s">
        <v>199</v>
      </c>
      <c r="AU275" s="207" t="s">
        <v>90</v>
      </c>
      <c r="AY275" s="19" t="s">
        <v>197</v>
      </c>
      <c r="BE275" s="208">
        <f>IF(N275="základní",J275,0)</f>
        <v>0</v>
      </c>
      <c r="BF275" s="208">
        <f>IF(N275="snížená",J275,0)</f>
        <v>0</v>
      </c>
      <c r="BG275" s="208">
        <f>IF(N275="zákl. přenesená",J275,0)</f>
        <v>0</v>
      </c>
      <c r="BH275" s="208">
        <f>IF(N275="sníž. přenesená",J275,0)</f>
        <v>0</v>
      </c>
      <c r="BI275" s="208">
        <f>IF(N275="nulová",J275,0)</f>
        <v>0</v>
      </c>
      <c r="BJ275" s="19" t="s">
        <v>40</v>
      </c>
      <c r="BK275" s="208">
        <f>ROUND(I275*H275,2)</f>
        <v>0</v>
      </c>
      <c r="BL275" s="19" t="s">
        <v>166</v>
      </c>
      <c r="BM275" s="207" t="s">
        <v>1142</v>
      </c>
    </row>
    <row r="276" spans="1:65" s="2" customFormat="1" ht="57.6">
      <c r="A276" s="37"/>
      <c r="B276" s="38"/>
      <c r="C276" s="39"/>
      <c r="D276" s="209" t="s">
        <v>204</v>
      </c>
      <c r="E276" s="39"/>
      <c r="F276" s="210" t="s">
        <v>976</v>
      </c>
      <c r="G276" s="39"/>
      <c r="H276" s="39"/>
      <c r="I276" s="119"/>
      <c r="J276" s="39"/>
      <c r="K276" s="39"/>
      <c r="L276" s="42"/>
      <c r="M276" s="211"/>
      <c r="N276" s="212"/>
      <c r="O276" s="67"/>
      <c r="P276" s="67"/>
      <c r="Q276" s="67"/>
      <c r="R276" s="67"/>
      <c r="S276" s="67"/>
      <c r="T276" s="68"/>
      <c r="U276" s="37"/>
      <c r="V276" s="37"/>
      <c r="W276" s="37"/>
      <c r="X276" s="37"/>
      <c r="Y276" s="37"/>
      <c r="Z276" s="37"/>
      <c r="AA276" s="37"/>
      <c r="AB276" s="37"/>
      <c r="AC276" s="37"/>
      <c r="AD276" s="37"/>
      <c r="AE276" s="37"/>
      <c r="AT276" s="19" t="s">
        <v>204</v>
      </c>
      <c r="AU276" s="19" t="s">
        <v>90</v>
      </c>
    </row>
    <row r="277" spans="1:65" s="14" customFormat="1" ht="10.199999999999999">
      <c r="B277" s="223"/>
      <c r="C277" s="224"/>
      <c r="D277" s="209" t="s">
        <v>206</v>
      </c>
      <c r="E277" s="225" t="s">
        <v>32</v>
      </c>
      <c r="F277" s="226" t="s">
        <v>1143</v>
      </c>
      <c r="G277" s="224"/>
      <c r="H277" s="227">
        <v>152.577</v>
      </c>
      <c r="I277" s="228"/>
      <c r="J277" s="224"/>
      <c r="K277" s="224"/>
      <c r="L277" s="229"/>
      <c r="M277" s="230"/>
      <c r="N277" s="231"/>
      <c r="O277" s="231"/>
      <c r="P277" s="231"/>
      <c r="Q277" s="231"/>
      <c r="R277" s="231"/>
      <c r="S277" s="231"/>
      <c r="T277" s="232"/>
      <c r="AT277" s="233" t="s">
        <v>206</v>
      </c>
      <c r="AU277" s="233" t="s">
        <v>90</v>
      </c>
      <c r="AV277" s="14" t="s">
        <v>90</v>
      </c>
      <c r="AW277" s="14" t="s">
        <v>38</v>
      </c>
      <c r="AX277" s="14" t="s">
        <v>81</v>
      </c>
      <c r="AY277" s="233" t="s">
        <v>197</v>
      </c>
    </row>
    <row r="278" spans="1:65" s="2" customFormat="1" ht="16.5" customHeight="1">
      <c r="A278" s="37"/>
      <c r="B278" s="38"/>
      <c r="C278" s="196" t="s">
        <v>464</v>
      </c>
      <c r="D278" s="196" t="s">
        <v>199</v>
      </c>
      <c r="E278" s="197" t="s">
        <v>985</v>
      </c>
      <c r="F278" s="198" t="s">
        <v>986</v>
      </c>
      <c r="G278" s="199" t="s">
        <v>339</v>
      </c>
      <c r="H278" s="200">
        <v>197.00800000000001</v>
      </c>
      <c r="I278" s="201"/>
      <c r="J278" s="202">
        <f>ROUND(I278*H278,2)</f>
        <v>0</v>
      </c>
      <c r="K278" s="198" t="s">
        <v>202</v>
      </c>
      <c r="L278" s="42"/>
      <c r="M278" s="203" t="s">
        <v>32</v>
      </c>
      <c r="N278" s="204" t="s">
        <v>52</v>
      </c>
      <c r="O278" s="67"/>
      <c r="P278" s="205">
        <f>O278*H278</f>
        <v>0</v>
      </c>
      <c r="Q278" s="205">
        <v>0</v>
      </c>
      <c r="R278" s="205">
        <f>Q278*H278</f>
        <v>0</v>
      </c>
      <c r="S278" s="205">
        <v>0</v>
      </c>
      <c r="T278" s="206">
        <f>S278*H278</f>
        <v>0</v>
      </c>
      <c r="U278" s="37"/>
      <c r="V278" s="37"/>
      <c r="W278" s="37"/>
      <c r="X278" s="37"/>
      <c r="Y278" s="37"/>
      <c r="Z278" s="37"/>
      <c r="AA278" s="37"/>
      <c r="AB278" s="37"/>
      <c r="AC278" s="37"/>
      <c r="AD278" s="37"/>
      <c r="AE278" s="37"/>
      <c r="AR278" s="207" t="s">
        <v>166</v>
      </c>
      <c r="AT278" s="207" t="s">
        <v>199</v>
      </c>
      <c r="AU278" s="207" t="s">
        <v>90</v>
      </c>
      <c r="AY278" s="19" t="s">
        <v>197</v>
      </c>
      <c r="BE278" s="208">
        <f>IF(N278="základní",J278,0)</f>
        <v>0</v>
      </c>
      <c r="BF278" s="208">
        <f>IF(N278="snížená",J278,0)</f>
        <v>0</v>
      </c>
      <c r="BG278" s="208">
        <f>IF(N278="zákl. přenesená",J278,0)</f>
        <v>0</v>
      </c>
      <c r="BH278" s="208">
        <f>IF(N278="sníž. přenesená",J278,0)</f>
        <v>0</v>
      </c>
      <c r="BI278" s="208">
        <f>IF(N278="nulová",J278,0)</f>
        <v>0</v>
      </c>
      <c r="BJ278" s="19" t="s">
        <v>40</v>
      </c>
      <c r="BK278" s="208">
        <f>ROUND(I278*H278,2)</f>
        <v>0</v>
      </c>
      <c r="BL278" s="19" t="s">
        <v>166</v>
      </c>
      <c r="BM278" s="207" t="s">
        <v>1144</v>
      </c>
    </row>
    <row r="279" spans="1:65" s="2" customFormat="1" ht="38.4">
      <c r="A279" s="37"/>
      <c r="B279" s="38"/>
      <c r="C279" s="39"/>
      <c r="D279" s="209" t="s">
        <v>204</v>
      </c>
      <c r="E279" s="39"/>
      <c r="F279" s="210" t="s">
        <v>988</v>
      </c>
      <c r="G279" s="39"/>
      <c r="H279" s="39"/>
      <c r="I279" s="119"/>
      <c r="J279" s="39"/>
      <c r="K279" s="39"/>
      <c r="L279" s="42"/>
      <c r="M279" s="211"/>
      <c r="N279" s="212"/>
      <c r="O279" s="67"/>
      <c r="P279" s="67"/>
      <c r="Q279" s="67"/>
      <c r="R279" s="67"/>
      <c r="S279" s="67"/>
      <c r="T279" s="68"/>
      <c r="U279" s="37"/>
      <c r="V279" s="37"/>
      <c r="W279" s="37"/>
      <c r="X279" s="37"/>
      <c r="Y279" s="37"/>
      <c r="Z279" s="37"/>
      <c r="AA279" s="37"/>
      <c r="AB279" s="37"/>
      <c r="AC279" s="37"/>
      <c r="AD279" s="37"/>
      <c r="AE279" s="37"/>
      <c r="AT279" s="19" t="s">
        <v>204</v>
      </c>
      <c r="AU279" s="19" t="s">
        <v>90</v>
      </c>
    </row>
    <row r="280" spans="1:65" s="14" customFormat="1" ht="10.199999999999999">
      <c r="B280" s="223"/>
      <c r="C280" s="224"/>
      <c r="D280" s="209" t="s">
        <v>206</v>
      </c>
      <c r="E280" s="225" t="s">
        <v>32</v>
      </c>
      <c r="F280" s="226" t="s">
        <v>1130</v>
      </c>
      <c r="G280" s="224"/>
      <c r="H280" s="227">
        <v>101.89700000000001</v>
      </c>
      <c r="I280" s="228"/>
      <c r="J280" s="224"/>
      <c r="K280" s="224"/>
      <c r="L280" s="229"/>
      <c r="M280" s="230"/>
      <c r="N280" s="231"/>
      <c r="O280" s="231"/>
      <c r="P280" s="231"/>
      <c r="Q280" s="231"/>
      <c r="R280" s="231"/>
      <c r="S280" s="231"/>
      <c r="T280" s="232"/>
      <c r="AT280" s="233" t="s">
        <v>206</v>
      </c>
      <c r="AU280" s="233" t="s">
        <v>90</v>
      </c>
      <c r="AV280" s="14" t="s">
        <v>90</v>
      </c>
      <c r="AW280" s="14" t="s">
        <v>38</v>
      </c>
      <c r="AX280" s="14" t="s">
        <v>81</v>
      </c>
      <c r="AY280" s="233" t="s">
        <v>197</v>
      </c>
    </row>
    <row r="281" spans="1:65" s="14" customFormat="1" ht="10.199999999999999">
      <c r="B281" s="223"/>
      <c r="C281" s="224"/>
      <c r="D281" s="209" t="s">
        <v>206</v>
      </c>
      <c r="E281" s="225" t="s">
        <v>32</v>
      </c>
      <c r="F281" s="226" t="s">
        <v>1134</v>
      </c>
      <c r="G281" s="224"/>
      <c r="H281" s="227">
        <v>36.726999999999997</v>
      </c>
      <c r="I281" s="228"/>
      <c r="J281" s="224"/>
      <c r="K281" s="224"/>
      <c r="L281" s="229"/>
      <c r="M281" s="230"/>
      <c r="N281" s="231"/>
      <c r="O281" s="231"/>
      <c r="P281" s="231"/>
      <c r="Q281" s="231"/>
      <c r="R281" s="231"/>
      <c r="S281" s="231"/>
      <c r="T281" s="232"/>
      <c r="AT281" s="233" t="s">
        <v>206</v>
      </c>
      <c r="AU281" s="233" t="s">
        <v>90</v>
      </c>
      <c r="AV281" s="14" t="s">
        <v>90</v>
      </c>
      <c r="AW281" s="14" t="s">
        <v>38</v>
      </c>
      <c r="AX281" s="14" t="s">
        <v>81</v>
      </c>
      <c r="AY281" s="233" t="s">
        <v>197</v>
      </c>
    </row>
    <row r="282" spans="1:65" s="14" customFormat="1" ht="10.199999999999999">
      <c r="B282" s="223"/>
      <c r="C282" s="224"/>
      <c r="D282" s="209" t="s">
        <v>206</v>
      </c>
      <c r="E282" s="225" t="s">
        <v>32</v>
      </c>
      <c r="F282" s="226" t="s">
        <v>1135</v>
      </c>
      <c r="G282" s="224"/>
      <c r="H282" s="227">
        <v>34.874000000000002</v>
      </c>
      <c r="I282" s="228"/>
      <c r="J282" s="224"/>
      <c r="K282" s="224"/>
      <c r="L282" s="229"/>
      <c r="M282" s="230"/>
      <c r="N282" s="231"/>
      <c r="O282" s="231"/>
      <c r="P282" s="231"/>
      <c r="Q282" s="231"/>
      <c r="R282" s="231"/>
      <c r="S282" s="231"/>
      <c r="T282" s="232"/>
      <c r="AT282" s="233" t="s">
        <v>206</v>
      </c>
      <c r="AU282" s="233" t="s">
        <v>90</v>
      </c>
      <c r="AV282" s="14" t="s">
        <v>90</v>
      </c>
      <c r="AW282" s="14" t="s">
        <v>38</v>
      </c>
      <c r="AX282" s="14" t="s">
        <v>81</v>
      </c>
      <c r="AY282" s="233" t="s">
        <v>197</v>
      </c>
    </row>
    <row r="283" spans="1:65" s="14" customFormat="1" ht="10.199999999999999">
      <c r="B283" s="223"/>
      <c r="C283" s="224"/>
      <c r="D283" s="209" t="s">
        <v>206</v>
      </c>
      <c r="E283" s="225" t="s">
        <v>32</v>
      </c>
      <c r="F283" s="226" t="s">
        <v>1136</v>
      </c>
      <c r="G283" s="224"/>
      <c r="H283" s="227">
        <v>17.436</v>
      </c>
      <c r="I283" s="228"/>
      <c r="J283" s="224"/>
      <c r="K283" s="224"/>
      <c r="L283" s="229"/>
      <c r="M283" s="230"/>
      <c r="N283" s="231"/>
      <c r="O283" s="231"/>
      <c r="P283" s="231"/>
      <c r="Q283" s="231"/>
      <c r="R283" s="231"/>
      <c r="S283" s="231"/>
      <c r="T283" s="232"/>
      <c r="AT283" s="233" t="s">
        <v>206</v>
      </c>
      <c r="AU283" s="233" t="s">
        <v>90</v>
      </c>
      <c r="AV283" s="14" t="s">
        <v>90</v>
      </c>
      <c r="AW283" s="14" t="s">
        <v>38</v>
      </c>
      <c r="AX283" s="14" t="s">
        <v>81</v>
      </c>
      <c r="AY283" s="233" t="s">
        <v>197</v>
      </c>
    </row>
    <row r="284" spans="1:65" s="14" customFormat="1" ht="10.199999999999999">
      <c r="B284" s="223"/>
      <c r="C284" s="224"/>
      <c r="D284" s="209" t="s">
        <v>206</v>
      </c>
      <c r="E284" s="225" t="s">
        <v>32</v>
      </c>
      <c r="F284" s="226" t="s">
        <v>1137</v>
      </c>
      <c r="G284" s="224"/>
      <c r="H284" s="227">
        <v>6.0739999999999998</v>
      </c>
      <c r="I284" s="228"/>
      <c r="J284" s="224"/>
      <c r="K284" s="224"/>
      <c r="L284" s="229"/>
      <c r="M284" s="230"/>
      <c r="N284" s="231"/>
      <c r="O284" s="231"/>
      <c r="P284" s="231"/>
      <c r="Q284" s="231"/>
      <c r="R284" s="231"/>
      <c r="S284" s="231"/>
      <c r="T284" s="232"/>
      <c r="AT284" s="233" t="s">
        <v>206</v>
      </c>
      <c r="AU284" s="233" t="s">
        <v>90</v>
      </c>
      <c r="AV284" s="14" t="s">
        <v>90</v>
      </c>
      <c r="AW284" s="14" t="s">
        <v>38</v>
      </c>
      <c r="AX284" s="14" t="s">
        <v>81</v>
      </c>
      <c r="AY284" s="233" t="s">
        <v>197</v>
      </c>
    </row>
    <row r="285" spans="1:65" s="2" customFormat="1" ht="16.5" customHeight="1">
      <c r="A285" s="37"/>
      <c r="B285" s="38"/>
      <c r="C285" s="196" t="s">
        <v>469</v>
      </c>
      <c r="D285" s="196" t="s">
        <v>199</v>
      </c>
      <c r="E285" s="197" t="s">
        <v>990</v>
      </c>
      <c r="F285" s="198" t="s">
        <v>991</v>
      </c>
      <c r="G285" s="199" t="s">
        <v>339</v>
      </c>
      <c r="H285" s="200">
        <v>16.952999999999999</v>
      </c>
      <c r="I285" s="201"/>
      <c r="J285" s="202">
        <f>ROUND(I285*H285,2)</f>
        <v>0</v>
      </c>
      <c r="K285" s="198" t="s">
        <v>202</v>
      </c>
      <c r="L285" s="42"/>
      <c r="M285" s="203" t="s">
        <v>32</v>
      </c>
      <c r="N285" s="204" t="s">
        <v>52</v>
      </c>
      <c r="O285" s="67"/>
      <c r="P285" s="205">
        <f>O285*H285</f>
        <v>0</v>
      </c>
      <c r="Q285" s="205">
        <v>0</v>
      </c>
      <c r="R285" s="205">
        <f>Q285*H285</f>
        <v>0</v>
      </c>
      <c r="S285" s="205">
        <v>0</v>
      </c>
      <c r="T285" s="206">
        <f>S285*H285</f>
        <v>0</v>
      </c>
      <c r="U285" s="37"/>
      <c r="V285" s="37"/>
      <c r="W285" s="37"/>
      <c r="X285" s="37"/>
      <c r="Y285" s="37"/>
      <c r="Z285" s="37"/>
      <c r="AA285" s="37"/>
      <c r="AB285" s="37"/>
      <c r="AC285" s="37"/>
      <c r="AD285" s="37"/>
      <c r="AE285" s="37"/>
      <c r="AR285" s="207" t="s">
        <v>166</v>
      </c>
      <c r="AT285" s="207" t="s">
        <v>199</v>
      </c>
      <c r="AU285" s="207" t="s">
        <v>90</v>
      </c>
      <c r="AY285" s="19" t="s">
        <v>197</v>
      </c>
      <c r="BE285" s="208">
        <f>IF(N285="základní",J285,0)</f>
        <v>0</v>
      </c>
      <c r="BF285" s="208">
        <f>IF(N285="snížená",J285,0)</f>
        <v>0</v>
      </c>
      <c r="BG285" s="208">
        <f>IF(N285="zákl. přenesená",J285,0)</f>
        <v>0</v>
      </c>
      <c r="BH285" s="208">
        <f>IF(N285="sníž. přenesená",J285,0)</f>
        <v>0</v>
      </c>
      <c r="BI285" s="208">
        <f>IF(N285="nulová",J285,0)</f>
        <v>0</v>
      </c>
      <c r="BJ285" s="19" t="s">
        <v>40</v>
      </c>
      <c r="BK285" s="208">
        <f>ROUND(I285*H285,2)</f>
        <v>0</v>
      </c>
      <c r="BL285" s="19" t="s">
        <v>166</v>
      </c>
      <c r="BM285" s="207" t="s">
        <v>1145</v>
      </c>
    </row>
    <row r="286" spans="1:65" s="2" customFormat="1" ht="38.4">
      <c r="A286" s="37"/>
      <c r="B286" s="38"/>
      <c r="C286" s="39"/>
      <c r="D286" s="209" t="s">
        <v>204</v>
      </c>
      <c r="E286" s="39"/>
      <c r="F286" s="210" t="s">
        <v>988</v>
      </c>
      <c r="G286" s="39"/>
      <c r="H286" s="39"/>
      <c r="I286" s="119"/>
      <c r="J286" s="39"/>
      <c r="K286" s="39"/>
      <c r="L286" s="42"/>
      <c r="M286" s="211"/>
      <c r="N286" s="212"/>
      <c r="O286" s="67"/>
      <c r="P286" s="67"/>
      <c r="Q286" s="67"/>
      <c r="R286" s="67"/>
      <c r="S286" s="67"/>
      <c r="T286" s="68"/>
      <c r="U286" s="37"/>
      <c r="V286" s="37"/>
      <c r="W286" s="37"/>
      <c r="X286" s="37"/>
      <c r="Y286" s="37"/>
      <c r="Z286" s="37"/>
      <c r="AA286" s="37"/>
      <c r="AB286" s="37"/>
      <c r="AC286" s="37"/>
      <c r="AD286" s="37"/>
      <c r="AE286" s="37"/>
      <c r="AT286" s="19" t="s">
        <v>204</v>
      </c>
      <c r="AU286" s="19" t="s">
        <v>90</v>
      </c>
    </row>
    <row r="287" spans="1:65" s="14" customFormat="1" ht="10.199999999999999">
      <c r="B287" s="223"/>
      <c r="C287" s="224"/>
      <c r="D287" s="209" t="s">
        <v>206</v>
      </c>
      <c r="E287" s="225" t="s">
        <v>32</v>
      </c>
      <c r="F287" s="226" t="s">
        <v>1141</v>
      </c>
      <c r="G287" s="224"/>
      <c r="H287" s="227">
        <v>16.952999999999999</v>
      </c>
      <c r="I287" s="228"/>
      <c r="J287" s="224"/>
      <c r="K287" s="224"/>
      <c r="L287" s="229"/>
      <c r="M287" s="230"/>
      <c r="N287" s="231"/>
      <c r="O287" s="231"/>
      <c r="P287" s="231"/>
      <c r="Q287" s="231"/>
      <c r="R287" s="231"/>
      <c r="S287" s="231"/>
      <c r="T287" s="232"/>
      <c r="AT287" s="233" t="s">
        <v>206</v>
      </c>
      <c r="AU287" s="233" t="s">
        <v>90</v>
      </c>
      <c r="AV287" s="14" t="s">
        <v>90</v>
      </c>
      <c r="AW287" s="14" t="s">
        <v>38</v>
      </c>
      <c r="AX287" s="14" t="s">
        <v>81</v>
      </c>
      <c r="AY287" s="233" t="s">
        <v>197</v>
      </c>
    </row>
    <row r="288" spans="1:65" s="2" customFormat="1" ht="21.75" customHeight="1">
      <c r="A288" s="37"/>
      <c r="B288" s="38"/>
      <c r="C288" s="196" t="s">
        <v>474</v>
      </c>
      <c r="D288" s="196" t="s">
        <v>199</v>
      </c>
      <c r="E288" s="197" t="s">
        <v>994</v>
      </c>
      <c r="F288" s="198" t="s">
        <v>995</v>
      </c>
      <c r="G288" s="199" t="s">
        <v>339</v>
      </c>
      <c r="H288" s="200">
        <v>95.111000000000004</v>
      </c>
      <c r="I288" s="201"/>
      <c r="J288" s="202">
        <f>ROUND(I288*H288,2)</f>
        <v>0</v>
      </c>
      <c r="K288" s="198" t="s">
        <v>202</v>
      </c>
      <c r="L288" s="42"/>
      <c r="M288" s="203" t="s">
        <v>32</v>
      </c>
      <c r="N288" s="204" t="s">
        <v>52</v>
      </c>
      <c r="O288" s="67"/>
      <c r="P288" s="205">
        <f>O288*H288</f>
        <v>0</v>
      </c>
      <c r="Q288" s="205">
        <v>0</v>
      </c>
      <c r="R288" s="205">
        <f>Q288*H288</f>
        <v>0</v>
      </c>
      <c r="S288" s="205">
        <v>0</v>
      </c>
      <c r="T288" s="206">
        <f>S288*H288</f>
        <v>0</v>
      </c>
      <c r="U288" s="37"/>
      <c r="V288" s="37"/>
      <c r="W288" s="37"/>
      <c r="X288" s="37"/>
      <c r="Y288" s="37"/>
      <c r="Z288" s="37"/>
      <c r="AA288" s="37"/>
      <c r="AB288" s="37"/>
      <c r="AC288" s="37"/>
      <c r="AD288" s="37"/>
      <c r="AE288" s="37"/>
      <c r="AR288" s="207" t="s">
        <v>166</v>
      </c>
      <c r="AT288" s="207" t="s">
        <v>199</v>
      </c>
      <c r="AU288" s="207" t="s">
        <v>90</v>
      </c>
      <c r="AY288" s="19" t="s">
        <v>197</v>
      </c>
      <c r="BE288" s="208">
        <f>IF(N288="základní",J288,0)</f>
        <v>0</v>
      </c>
      <c r="BF288" s="208">
        <f>IF(N288="snížená",J288,0)</f>
        <v>0</v>
      </c>
      <c r="BG288" s="208">
        <f>IF(N288="zákl. přenesená",J288,0)</f>
        <v>0</v>
      </c>
      <c r="BH288" s="208">
        <f>IF(N288="sníž. přenesená",J288,0)</f>
        <v>0</v>
      </c>
      <c r="BI288" s="208">
        <f>IF(N288="nulová",J288,0)</f>
        <v>0</v>
      </c>
      <c r="BJ288" s="19" t="s">
        <v>40</v>
      </c>
      <c r="BK288" s="208">
        <f>ROUND(I288*H288,2)</f>
        <v>0</v>
      </c>
      <c r="BL288" s="19" t="s">
        <v>166</v>
      </c>
      <c r="BM288" s="207" t="s">
        <v>1146</v>
      </c>
    </row>
    <row r="289" spans="1:65" s="2" customFormat="1" ht="67.2">
      <c r="A289" s="37"/>
      <c r="B289" s="38"/>
      <c r="C289" s="39"/>
      <c r="D289" s="209" t="s">
        <v>204</v>
      </c>
      <c r="E289" s="39"/>
      <c r="F289" s="210" t="s">
        <v>997</v>
      </c>
      <c r="G289" s="39"/>
      <c r="H289" s="39"/>
      <c r="I289" s="119"/>
      <c r="J289" s="39"/>
      <c r="K289" s="39"/>
      <c r="L289" s="42"/>
      <c r="M289" s="211"/>
      <c r="N289" s="212"/>
      <c r="O289" s="67"/>
      <c r="P289" s="67"/>
      <c r="Q289" s="67"/>
      <c r="R289" s="67"/>
      <c r="S289" s="67"/>
      <c r="T289" s="68"/>
      <c r="U289" s="37"/>
      <c r="V289" s="37"/>
      <c r="W289" s="37"/>
      <c r="X289" s="37"/>
      <c r="Y289" s="37"/>
      <c r="Z289" s="37"/>
      <c r="AA289" s="37"/>
      <c r="AB289" s="37"/>
      <c r="AC289" s="37"/>
      <c r="AD289" s="37"/>
      <c r="AE289" s="37"/>
      <c r="AT289" s="19" t="s">
        <v>204</v>
      </c>
      <c r="AU289" s="19" t="s">
        <v>90</v>
      </c>
    </row>
    <row r="290" spans="1:65" s="14" customFormat="1" ht="10.199999999999999">
      <c r="B290" s="223"/>
      <c r="C290" s="224"/>
      <c r="D290" s="209" t="s">
        <v>206</v>
      </c>
      <c r="E290" s="225" t="s">
        <v>32</v>
      </c>
      <c r="F290" s="226" t="s">
        <v>1134</v>
      </c>
      <c r="G290" s="224"/>
      <c r="H290" s="227">
        <v>36.726999999999997</v>
      </c>
      <c r="I290" s="228"/>
      <c r="J290" s="224"/>
      <c r="K290" s="224"/>
      <c r="L290" s="229"/>
      <c r="M290" s="230"/>
      <c r="N290" s="231"/>
      <c r="O290" s="231"/>
      <c r="P290" s="231"/>
      <c r="Q290" s="231"/>
      <c r="R290" s="231"/>
      <c r="S290" s="231"/>
      <c r="T290" s="232"/>
      <c r="AT290" s="233" t="s">
        <v>206</v>
      </c>
      <c r="AU290" s="233" t="s">
        <v>90</v>
      </c>
      <c r="AV290" s="14" t="s">
        <v>90</v>
      </c>
      <c r="AW290" s="14" t="s">
        <v>38</v>
      </c>
      <c r="AX290" s="14" t="s">
        <v>81</v>
      </c>
      <c r="AY290" s="233" t="s">
        <v>197</v>
      </c>
    </row>
    <row r="291" spans="1:65" s="14" customFormat="1" ht="10.199999999999999">
      <c r="B291" s="223"/>
      <c r="C291" s="224"/>
      <c r="D291" s="209" t="s">
        <v>206</v>
      </c>
      <c r="E291" s="225" t="s">
        <v>32</v>
      </c>
      <c r="F291" s="226" t="s">
        <v>1135</v>
      </c>
      <c r="G291" s="224"/>
      <c r="H291" s="227">
        <v>34.874000000000002</v>
      </c>
      <c r="I291" s="228"/>
      <c r="J291" s="224"/>
      <c r="K291" s="224"/>
      <c r="L291" s="229"/>
      <c r="M291" s="230"/>
      <c r="N291" s="231"/>
      <c r="O291" s="231"/>
      <c r="P291" s="231"/>
      <c r="Q291" s="231"/>
      <c r="R291" s="231"/>
      <c r="S291" s="231"/>
      <c r="T291" s="232"/>
      <c r="AT291" s="233" t="s">
        <v>206</v>
      </c>
      <c r="AU291" s="233" t="s">
        <v>90</v>
      </c>
      <c r="AV291" s="14" t="s">
        <v>90</v>
      </c>
      <c r="AW291" s="14" t="s">
        <v>38</v>
      </c>
      <c r="AX291" s="14" t="s">
        <v>81</v>
      </c>
      <c r="AY291" s="233" t="s">
        <v>197</v>
      </c>
    </row>
    <row r="292" spans="1:65" s="14" customFormat="1" ht="10.199999999999999">
      <c r="B292" s="223"/>
      <c r="C292" s="224"/>
      <c r="D292" s="209" t="s">
        <v>206</v>
      </c>
      <c r="E292" s="225" t="s">
        <v>32</v>
      </c>
      <c r="F292" s="226" t="s">
        <v>1136</v>
      </c>
      <c r="G292" s="224"/>
      <c r="H292" s="227">
        <v>17.436</v>
      </c>
      <c r="I292" s="228"/>
      <c r="J292" s="224"/>
      <c r="K292" s="224"/>
      <c r="L292" s="229"/>
      <c r="M292" s="230"/>
      <c r="N292" s="231"/>
      <c r="O292" s="231"/>
      <c r="P292" s="231"/>
      <c r="Q292" s="231"/>
      <c r="R292" s="231"/>
      <c r="S292" s="231"/>
      <c r="T292" s="232"/>
      <c r="AT292" s="233" t="s">
        <v>206</v>
      </c>
      <c r="AU292" s="233" t="s">
        <v>90</v>
      </c>
      <c r="AV292" s="14" t="s">
        <v>90</v>
      </c>
      <c r="AW292" s="14" t="s">
        <v>38</v>
      </c>
      <c r="AX292" s="14" t="s">
        <v>81</v>
      </c>
      <c r="AY292" s="233" t="s">
        <v>197</v>
      </c>
    </row>
    <row r="293" spans="1:65" s="14" customFormat="1" ht="10.199999999999999">
      <c r="B293" s="223"/>
      <c r="C293" s="224"/>
      <c r="D293" s="209" t="s">
        <v>206</v>
      </c>
      <c r="E293" s="225" t="s">
        <v>32</v>
      </c>
      <c r="F293" s="226" t="s">
        <v>1137</v>
      </c>
      <c r="G293" s="224"/>
      <c r="H293" s="227">
        <v>6.0739999999999998</v>
      </c>
      <c r="I293" s="228"/>
      <c r="J293" s="224"/>
      <c r="K293" s="224"/>
      <c r="L293" s="229"/>
      <c r="M293" s="230"/>
      <c r="N293" s="231"/>
      <c r="O293" s="231"/>
      <c r="P293" s="231"/>
      <c r="Q293" s="231"/>
      <c r="R293" s="231"/>
      <c r="S293" s="231"/>
      <c r="T293" s="232"/>
      <c r="AT293" s="233" t="s">
        <v>206</v>
      </c>
      <c r="AU293" s="233" t="s">
        <v>90</v>
      </c>
      <c r="AV293" s="14" t="s">
        <v>90</v>
      </c>
      <c r="AW293" s="14" t="s">
        <v>38</v>
      </c>
      <c r="AX293" s="14" t="s">
        <v>81</v>
      </c>
      <c r="AY293" s="233" t="s">
        <v>197</v>
      </c>
    </row>
    <row r="294" spans="1:65" s="2" customFormat="1" ht="21.75" customHeight="1">
      <c r="A294" s="37"/>
      <c r="B294" s="38"/>
      <c r="C294" s="196" t="s">
        <v>480</v>
      </c>
      <c r="D294" s="196" t="s">
        <v>199</v>
      </c>
      <c r="E294" s="197" t="s">
        <v>1003</v>
      </c>
      <c r="F294" s="198" t="s">
        <v>361</v>
      </c>
      <c r="G294" s="199" t="s">
        <v>339</v>
      </c>
      <c r="H294" s="200">
        <v>101.89700000000001</v>
      </c>
      <c r="I294" s="201"/>
      <c r="J294" s="202">
        <f>ROUND(I294*H294,2)</f>
        <v>0</v>
      </c>
      <c r="K294" s="198" t="s">
        <v>202</v>
      </c>
      <c r="L294" s="42"/>
      <c r="M294" s="203" t="s">
        <v>32</v>
      </c>
      <c r="N294" s="204" t="s">
        <v>52</v>
      </c>
      <c r="O294" s="67"/>
      <c r="P294" s="205">
        <f>O294*H294</f>
        <v>0</v>
      </c>
      <c r="Q294" s="205">
        <v>0</v>
      </c>
      <c r="R294" s="205">
        <f>Q294*H294</f>
        <v>0</v>
      </c>
      <c r="S294" s="205">
        <v>0</v>
      </c>
      <c r="T294" s="206">
        <f>S294*H294</f>
        <v>0</v>
      </c>
      <c r="U294" s="37"/>
      <c r="V294" s="37"/>
      <c r="W294" s="37"/>
      <c r="X294" s="37"/>
      <c r="Y294" s="37"/>
      <c r="Z294" s="37"/>
      <c r="AA294" s="37"/>
      <c r="AB294" s="37"/>
      <c r="AC294" s="37"/>
      <c r="AD294" s="37"/>
      <c r="AE294" s="37"/>
      <c r="AR294" s="207" t="s">
        <v>166</v>
      </c>
      <c r="AT294" s="207" t="s">
        <v>199</v>
      </c>
      <c r="AU294" s="207" t="s">
        <v>90</v>
      </c>
      <c r="AY294" s="19" t="s">
        <v>197</v>
      </c>
      <c r="BE294" s="208">
        <f>IF(N294="základní",J294,0)</f>
        <v>0</v>
      </c>
      <c r="BF294" s="208">
        <f>IF(N294="snížená",J294,0)</f>
        <v>0</v>
      </c>
      <c r="BG294" s="208">
        <f>IF(N294="zákl. přenesená",J294,0)</f>
        <v>0</v>
      </c>
      <c r="BH294" s="208">
        <f>IF(N294="sníž. přenesená",J294,0)</f>
        <v>0</v>
      </c>
      <c r="BI294" s="208">
        <f>IF(N294="nulová",J294,0)</f>
        <v>0</v>
      </c>
      <c r="BJ294" s="19" t="s">
        <v>40</v>
      </c>
      <c r="BK294" s="208">
        <f>ROUND(I294*H294,2)</f>
        <v>0</v>
      </c>
      <c r="BL294" s="19" t="s">
        <v>166</v>
      </c>
      <c r="BM294" s="207" t="s">
        <v>1147</v>
      </c>
    </row>
    <row r="295" spans="1:65" s="2" customFormat="1" ht="67.2">
      <c r="A295" s="37"/>
      <c r="B295" s="38"/>
      <c r="C295" s="39"/>
      <c r="D295" s="209" t="s">
        <v>204</v>
      </c>
      <c r="E295" s="39"/>
      <c r="F295" s="210" t="s">
        <v>997</v>
      </c>
      <c r="G295" s="39"/>
      <c r="H295" s="39"/>
      <c r="I295" s="119"/>
      <c r="J295" s="39"/>
      <c r="K295" s="39"/>
      <c r="L295" s="42"/>
      <c r="M295" s="211"/>
      <c r="N295" s="212"/>
      <c r="O295" s="67"/>
      <c r="P295" s="67"/>
      <c r="Q295" s="67"/>
      <c r="R295" s="67"/>
      <c r="S295" s="67"/>
      <c r="T295" s="68"/>
      <c r="U295" s="37"/>
      <c r="V295" s="37"/>
      <c r="W295" s="37"/>
      <c r="X295" s="37"/>
      <c r="Y295" s="37"/>
      <c r="Z295" s="37"/>
      <c r="AA295" s="37"/>
      <c r="AB295" s="37"/>
      <c r="AC295" s="37"/>
      <c r="AD295" s="37"/>
      <c r="AE295" s="37"/>
      <c r="AT295" s="19" t="s">
        <v>204</v>
      </c>
      <c r="AU295" s="19" t="s">
        <v>90</v>
      </c>
    </row>
    <row r="296" spans="1:65" s="14" customFormat="1" ht="10.199999999999999">
      <c r="B296" s="223"/>
      <c r="C296" s="224"/>
      <c r="D296" s="209" t="s">
        <v>206</v>
      </c>
      <c r="E296" s="225" t="s">
        <v>32</v>
      </c>
      <c r="F296" s="226" t="s">
        <v>1130</v>
      </c>
      <c r="G296" s="224"/>
      <c r="H296" s="227">
        <v>101.89700000000001</v>
      </c>
      <c r="I296" s="228"/>
      <c r="J296" s="224"/>
      <c r="K296" s="224"/>
      <c r="L296" s="229"/>
      <c r="M296" s="230"/>
      <c r="N296" s="231"/>
      <c r="O296" s="231"/>
      <c r="P296" s="231"/>
      <c r="Q296" s="231"/>
      <c r="R296" s="231"/>
      <c r="S296" s="231"/>
      <c r="T296" s="232"/>
      <c r="AT296" s="233" t="s">
        <v>206</v>
      </c>
      <c r="AU296" s="233" t="s">
        <v>90</v>
      </c>
      <c r="AV296" s="14" t="s">
        <v>90</v>
      </c>
      <c r="AW296" s="14" t="s">
        <v>38</v>
      </c>
      <c r="AX296" s="14" t="s">
        <v>81</v>
      </c>
      <c r="AY296" s="233" t="s">
        <v>197</v>
      </c>
    </row>
    <row r="297" spans="1:65" s="12" customFormat="1" ht="22.8" customHeight="1">
      <c r="B297" s="180"/>
      <c r="C297" s="181"/>
      <c r="D297" s="182" t="s">
        <v>80</v>
      </c>
      <c r="E297" s="194" t="s">
        <v>1005</v>
      </c>
      <c r="F297" s="194" t="s">
        <v>1006</v>
      </c>
      <c r="G297" s="181"/>
      <c r="H297" s="181"/>
      <c r="I297" s="184"/>
      <c r="J297" s="195">
        <f>BK297</f>
        <v>0</v>
      </c>
      <c r="K297" s="181"/>
      <c r="L297" s="186"/>
      <c r="M297" s="187"/>
      <c r="N297" s="188"/>
      <c r="O297" s="188"/>
      <c r="P297" s="189">
        <f>P298</f>
        <v>0</v>
      </c>
      <c r="Q297" s="188"/>
      <c r="R297" s="189">
        <f>R298</f>
        <v>0</v>
      </c>
      <c r="S297" s="188"/>
      <c r="T297" s="190">
        <f>T298</f>
        <v>0</v>
      </c>
      <c r="AR297" s="191" t="s">
        <v>40</v>
      </c>
      <c r="AT297" s="192" t="s">
        <v>80</v>
      </c>
      <c r="AU297" s="192" t="s">
        <v>40</v>
      </c>
      <c r="AY297" s="191" t="s">
        <v>197</v>
      </c>
      <c r="BK297" s="193">
        <f>BK298</f>
        <v>0</v>
      </c>
    </row>
    <row r="298" spans="1:65" s="2" customFormat="1" ht="21.75" customHeight="1">
      <c r="A298" s="37"/>
      <c r="B298" s="38"/>
      <c r="C298" s="196" t="s">
        <v>488</v>
      </c>
      <c r="D298" s="196" t="s">
        <v>199</v>
      </c>
      <c r="E298" s="197" t="s">
        <v>1148</v>
      </c>
      <c r="F298" s="198" t="s">
        <v>1149</v>
      </c>
      <c r="G298" s="199" t="s">
        <v>339</v>
      </c>
      <c r="H298" s="200">
        <v>102.84399999999999</v>
      </c>
      <c r="I298" s="201"/>
      <c r="J298" s="202">
        <f>ROUND(I298*H298,2)</f>
        <v>0</v>
      </c>
      <c r="K298" s="198" t="s">
        <v>202</v>
      </c>
      <c r="L298" s="42"/>
      <c r="M298" s="203" t="s">
        <v>32</v>
      </c>
      <c r="N298" s="204" t="s">
        <v>52</v>
      </c>
      <c r="O298" s="67"/>
      <c r="P298" s="205">
        <f>O298*H298</f>
        <v>0</v>
      </c>
      <c r="Q298" s="205">
        <v>0</v>
      </c>
      <c r="R298" s="205">
        <f>Q298*H298</f>
        <v>0</v>
      </c>
      <c r="S298" s="205">
        <v>0</v>
      </c>
      <c r="T298" s="206">
        <f>S298*H298</f>
        <v>0</v>
      </c>
      <c r="U298" s="37"/>
      <c r="V298" s="37"/>
      <c r="W298" s="37"/>
      <c r="X298" s="37"/>
      <c r="Y298" s="37"/>
      <c r="Z298" s="37"/>
      <c r="AA298" s="37"/>
      <c r="AB298" s="37"/>
      <c r="AC298" s="37"/>
      <c r="AD298" s="37"/>
      <c r="AE298" s="37"/>
      <c r="AR298" s="207" t="s">
        <v>166</v>
      </c>
      <c r="AT298" s="207" t="s">
        <v>199</v>
      </c>
      <c r="AU298" s="207" t="s">
        <v>90</v>
      </c>
      <c r="AY298" s="19" t="s">
        <v>197</v>
      </c>
      <c r="BE298" s="208">
        <f>IF(N298="základní",J298,0)</f>
        <v>0</v>
      </c>
      <c r="BF298" s="208">
        <f>IF(N298="snížená",J298,0)</f>
        <v>0</v>
      </c>
      <c r="BG298" s="208">
        <f>IF(N298="zákl. přenesená",J298,0)</f>
        <v>0</v>
      </c>
      <c r="BH298" s="208">
        <f>IF(N298="sníž. přenesená",J298,0)</f>
        <v>0</v>
      </c>
      <c r="BI298" s="208">
        <f>IF(N298="nulová",J298,0)</f>
        <v>0</v>
      </c>
      <c r="BJ298" s="19" t="s">
        <v>40</v>
      </c>
      <c r="BK298" s="208">
        <f>ROUND(I298*H298,2)</f>
        <v>0</v>
      </c>
      <c r="BL298" s="19" t="s">
        <v>166</v>
      </c>
      <c r="BM298" s="207" t="s">
        <v>1150</v>
      </c>
    </row>
    <row r="299" spans="1:65" s="12" customFormat="1" ht="25.95" customHeight="1">
      <c r="B299" s="180"/>
      <c r="C299" s="181"/>
      <c r="D299" s="182" t="s">
        <v>80</v>
      </c>
      <c r="E299" s="183" t="s">
        <v>1012</v>
      </c>
      <c r="F299" s="183" t="s">
        <v>1013</v>
      </c>
      <c r="G299" s="181"/>
      <c r="H299" s="181"/>
      <c r="I299" s="184"/>
      <c r="J299" s="185">
        <f>BK299</f>
        <v>0</v>
      </c>
      <c r="K299" s="181"/>
      <c r="L299" s="186"/>
      <c r="M299" s="187"/>
      <c r="N299" s="188"/>
      <c r="O299" s="188"/>
      <c r="P299" s="189">
        <f>SUM(P300:P313)</f>
        <v>0</v>
      </c>
      <c r="Q299" s="188"/>
      <c r="R299" s="189">
        <f>SUM(R300:R313)</f>
        <v>0</v>
      </c>
      <c r="S299" s="188"/>
      <c r="T299" s="190">
        <f>SUM(T300:T313)</f>
        <v>0</v>
      </c>
      <c r="AR299" s="191" t="s">
        <v>166</v>
      </c>
      <c r="AT299" s="192" t="s">
        <v>80</v>
      </c>
      <c r="AU299" s="192" t="s">
        <v>81</v>
      </c>
      <c r="AY299" s="191" t="s">
        <v>197</v>
      </c>
      <c r="BK299" s="193">
        <f>SUM(BK300:BK313)</f>
        <v>0</v>
      </c>
    </row>
    <row r="300" spans="1:65" s="2" customFormat="1" ht="16.5" customHeight="1">
      <c r="A300" s="37"/>
      <c r="B300" s="38"/>
      <c r="C300" s="196" t="s">
        <v>494</v>
      </c>
      <c r="D300" s="196" t="s">
        <v>199</v>
      </c>
      <c r="E300" s="197" t="s">
        <v>1151</v>
      </c>
      <c r="F300" s="198" t="s">
        <v>1152</v>
      </c>
      <c r="G300" s="199" t="s">
        <v>1017</v>
      </c>
      <c r="H300" s="200">
        <v>24</v>
      </c>
      <c r="I300" s="201"/>
      <c r="J300" s="202">
        <f>ROUND(I300*H300,2)</f>
        <v>0</v>
      </c>
      <c r="K300" s="198" t="s">
        <v>202</v>
      </c>
      <c r="L300" s="42"/>
      <c r="M300" s="203" t="s">
        <v>32</v>
      </c>
      <c r="N300" s="204" t="s">
        <v>52</v>
      </c>
      <c r="O300" s="67"/>
      <c r="P300" s="205">
        <f>O300*H300</f>
        <v>0</v>
      </c>
      <c r="Q300" s="205">
        <v>0</v>
      </c>
      <c r="R300" s="205">
        <f>Q300*H300</f>
        <v>0</v>
      </c>
      <c r="S300" s="205">
        <v>0</v>
      </c>
      <c r="T300" s="206">
        <f>S300*H300</f>
        <v>0</v>
      </c>
      <c r="U300" s="37"/>
      <c r="V300" s="37"/>
      <c r="W300" s="37"/>
      <c r="X300" s="37"/>
      <c r="Y300" s="37"/>
      <c r="Z300" s="37"/>
      <c r="AA300" s="37"/>
      <c r="AB300" s="37"/>
      <c r="AC300" s="37"/>
      <c r="AD300" s="37"/>
      <c r="AE300" s="37"/>
      <c r="AR300" s="207" t="s">
        <v>1018</v>
      </c>
      <c r="AT300" s="207" t="s">
        <v>199</v>
      </c>
      <c r="AU300" s="207" t="s">
        <v>40</v>
      </c>
      <c r="AY300" s="19" t="s">
        <v>197</v>
      </c>
      <c r="BE300" s="208">
        <f>IF(N300="základní",J300,0)</f>
        <v>0</v>
      </c>
      <c r="BF300" s="208">
        <f>IF(N300="snížená",J300,0)</f>
        <v>0</v>
      </c>
      <c r="BG300" s="208">
        <f>IF(N300="zákl. přenesená",J300,0)</f>
        <v>0</v>
      </c>
      <c r="BH300" s="208">
        <f>IF(N300="sníž. přenesená",J300,0)</f>
        <v>0</v>
      </c>
      <c r="BI300" s="208">
        <f>IF(N300="nulová",J300,0)</f>
        <v>0</v>
      </c>
      <c r="BJ300" s="19" t="s">
        <v>40</v>
      </c>
      <c r="BK300" s="208">
        <f>ROUND(I300*H300,2)</f>
        <v>0</v>
      </c>
      <c r="BL300" s="19" t="s">
        <v>1018</v>
      </c>
      <c r="BM300" s="207" t="s">
        <v>1153</v>
      </c>
    </row>
    <row r="301" spans="1:65" s="13" customFormat="1" ht="10.199999999999999">
      <c r="B301" s="213"/>
      <c r="C301" s="214"/>
      <c r="D301" s="209" t="s">
        <v>206</v>
      </c>
      <c r="E301" s="215" t="s">
        <v>32</v>
      </c>
      <c r="F301" s="216" t="s">
        <v>1154</v>
      </c>
      <c r="G301" s="214"/>
      <c r="H301" s="215" t="s">
        <v>32</v>
      </c>
      <c r="I301" s="217"/>
      <c r="J301" s="214"/>
      <c r="K301" s="214"/>
      <c r="L301" s="218"/>
      <c r="M301" s="219"/>
      <c r="N301" s="220"/>
      <c r="O301" s="220"/>
      <c r="P301" s="220"/>
      <c r="Q301" s="220"/>
      <c r="R301" s="220"/>
      <c r="S301" s="220"/>
      <c r="T301" s="221"/>
      <c r="AT301" s="222" t="s">
        <v>206</v>
      </c>
      <c r="AU301" s="222" t="s">
        <v>40</v>
      </c>
      <c r="AV301" s="13" t="s">
        <v>40</v>
      </c>
      <c r="AW301" s="13" t="s">
        <v>38</v>
      </c>
      <c r="AX301" s="13" t="s">
        <v>81</v>
      </c>
      <c r="AY301" s="222" t="s">
        <v>197</v>
      </c>
    </row>
    <row r="302" spans="1:65" s="14" customFormat="1" ht="10.199999999999999">
      <c r="B302" s="223"/>
      <c r="C302" s="224"/>
      <c r="D302" s="209" t="s">
        <v>206</v>
      </c>
      <c r="E302" s="225" t="s">
        <v>32</v>
      </c>
      <c r="F302" s="226" t="s">
        <v>1155</v>
      </c>
      <c r="G302" s="224"/>
      <c r="H302" s="227">
        <v>24</v>
      </c>
      <c r="I302" s="228"/>
      <c r="J302" s="224"/>
      <c r="K302" s="224"/>
      <c r="L302" s="229"/>
      <c r="M302" s="230"/>
      <c r="N302" s="231"/>
      <c r="O302" s="231"/>
      <c r="P302" s="231"/>
      <c r="Q302" s="231"/>
      <c r="R302" s="231"/>
      <c r="S302" s="231"/>
      <c r="T302" s="232"/>
      <c r="AT302" s="233" t="s">
        <v>206</v>
      </c>
      <c r="AU302" s="233" t="s">
        <v>40</v>
      </c>
      <c r="AV302" s="14" t="s">
        <v>90</v>
      </c>
      <c r="AW302" s="14" t="s">
        <v>38</v>
      </c>
      <c r="AX302" s="14" t="s">
        <v>81</v>
      </c>
      <c r="AY302" s="233" t="s">
        <v>197</v>
      </c>
    </row>
    <row r="303" spans="1:65" s="15" customFormat="1" ht="10.199999999999999">
      <c r="B303" s="234"/>
      <c r="C303" s="235"/>
      <c r="D303" s="209" t="s">
        <v>206</v>
      </c>
      <c r="E303" s="236" t="s">
        <v>32</v>
      </c>
      <c r="F303" s="237" t="s">
        <v>209</v>
      </c>
      <c r="G303" s="235"/>
      <c r="H303" s="238">
        <v>24</v>
      </c>
      <c r="I303" s="239"/>
      <c r="J303" s="235"/>
      <c r="K303" s="235"/>
      <c r="L303" s="240"/>
      <c r="M303" s="241"/>
      <c r="N303" s="242"/>
      <c r="O303" s="242"/>
      <c r="P303" s="242"/>
      <c r="Q303" s="242"/>
      <c r="R303" s="242"/>
      <c r="S303" s="242"/>
      <c r="T303" s="243"/>
      <c r="AT303" s="244" t="s">
        <v>206</v>
      </c>
      <c r="AU303" s="244" t="s">
        <v>40</v>
      </c>
      <c r="AV303" s="15" t="s">
        <v>166</v>
      </c>
      <c r="AW303" s="15" t="s">
        <v>38</v>
      </c>
      <c r="AX303" s="15" t="s">
        <v>40</v>
      </c>
      <c r="AY303" s="244" t="s">
        <v>197</v>
      </c>
    </row>
    <row r="304" spans="1:65" s="2" customFormat="1" ht="16.5" customHeight="1">
      <c r="A304" s="37"/>
      <c r="B304" s="38"/>
      <c r="C304" s="196" t="s">
        <v>500</v>
      </c>
      <c r="D304" s="196" t="s">
        <v>199</v>
      </c>
      <c r="E304" s="197" t="s">
        <v>1156</v>
      </c>
      <c r="F304" s="198" t="s">
        <v>1157</v>
      </c>
      <c r="G304" s="199" t="s">
        <v>1017</v>
      </c>
      <c r="H304" s="200">
        <v>24</v>
      </c>
      <c r="I304" s="201"/>
      <c r="J304" s="202">
        <f>ROUND(I304*H304,2)</f>
        <v>0</v>
      </c>
      <c r="K304" s="198" t="s">
        <v>202</v>
      </c>
      <c r="L304" s="42"/>
      <c r="M304" s="203" t="s">
        <v>32</v>
      </c>
      <c r="N304" s="204" t="s">
        <v>52</v>
      </c>
      <c r="O304" s="67"/>
      <c r="P304" s="205">
        <f>O304*H304</f>
        <v>0</v>
      </c>
      <c r="Q304" s="205">
        <v>0</v>
      </c>
      <c r="R304" s="205">
        <f>Q304*H304</f>
        <v>0</v>
      </c>
      <c r="S304" s="205">
        <v>0</v>
      </c>
      <c r="T304" s="206">
        <f>S304*H304</f>
        <v>0</v>
      </c>
      <c r="U304" s="37"/>
      <c r="V304" s="37"/>
      <c r="W304" s="37"/>
      <c r="X304" s="37"/>
      <c r="Y304" s="37"/>
      <c r="Z304" s="37"/>
      <c r="AA304" s="37"/>
      <c r="AB304" s="37"/>
      <c r="AC304" s="37"/>
      <c r="AD304" s="37"/>
      <c r="AE304" s="37"/>
      <c r="AR304" s="207" t="s">
        <v>1018</v>
      </c>
      <c r="AT304" s="207" t="s">
        <v>199</v>
      </c>
      <c r="AU304" s="207" t="s">
        <v>40</v>
      </c>
      <c r="AY304" s="19" t="s">
        <v>197</v>
      </c>
      <c r="BE304" s="208">
        <f>IF(N304="základní",J304,0)</f>
        <v>0</v>
      </c>
      <c r="BF304" s="208">
        <f>IF(N304="snížená",J304,0)</f>
        <v>0</v>
      </c>
      <c r="BG304" s="208">
        <f>IF(N304="zákl. přenesená",J304,0)</f>
        <v>0</v>
      </c>
      <c r="BH304" s="208">
        <f>IF(N304="sníž. přenesená",J304,0)</f>
        <v>0</v>
      </c>
      <c r="BI304" s="208">
        <f>IF(N304="nulová",J304,0)</f>
        <v>0</v>
      </c>
      <c r="BJ304" s="19" t="s">
        <v>40</v>
      </c>
      <c r="BK304" s="208">
        <f>ROUND(I304*H304,2)</f>
        <v>0</v>
      </c>
      <c r="BL304" s="19" t="s">
        <v>1018</v>
      </c>
      <c r="BM304" s="207" t="s">
        <v>1158</v>
      </c>
    </row>
    <row r="305" spans="1:65" s="13" customFormat="1" ht="10.199999999999999">
      <c r="B305" s="213"/>
      <c r="C305" s="214"/>
      <c r="D305" s="209" t="s">
        <v>206</v>
      </c>
      <c r="E305" s="215" t="s">
        <v>32</v>
      </c>
      <c r="F305" s="216" t="s">
        <v>1154</v>
      </c>
      <c r="G305" s="214"/>
      <c r="H305" s="215" t="s">
        <v>32</v>
      </c>
      <c r="I305" s="217"/>
      <c r="J305" s="214"/>
      <c r="K305" s="214"/>
      <c r="L305" s="218"/>
      <c r="M305" s="219"/>
      <c r="N305" s="220"/>
      <c r="O305" s="220"/>
      <c r="P305" s="220"/>
      <c r="Q305" s="220"/>
      <c r="R305" s="220"/>
      <c r="S305" s="220"/>
      <c r="T305" s="221"/>
      <c r="AT305" s="222" t="s">
        <v>206</v>
      </c>
      <c r="AU305" s="222" t="s">
        <v>40</v>
      </c>
      <c r="AV305" s="13" t="s">
        <v>40</v>
      </c>
      <c r="AW305" s="13" t="s">
        <v>38</v>
      </c>
      <c r="AX305" s="13" t="s">
        <v>81</v>
      </c>
      <c r="AY305" s="222" t="s">
        <v>197</v>
      </c>
    </row>
    <row r="306" spans="1:65" s="14" customFormat="1" ht="10.199999999999999">
      <c r="B306" s="223"/>
      <c r="C306" s="224"/>
      <c r="D306" s="209" t="s">
        <v>206</v>
      </c>
      <c r="E306" s="225" t="s">
        <v>32</v>
      </c>
      <c r="F306" s="226" t="s">
        <v>1155</v>
      </c>
      <c r="G306" s="224"/>
      <c r="H306" s="227">
        <v>24</v>
      </c>
      <c r="I306" s="228"/>
      <c r="J306" s="224"/>
      <c r="K306" s="224"/>
      <c r="L306" s="229"/>
      <c r="M306" s="230"/>
      <c r="N306" s="231"/>
      <c r="O306" s="231"/>
      <c r="P306" s="231"/>
      <c r="Q306" s="231"/>
      <c r="R306" s="231"/>
      <c r="S306" s="231"/>
      <c r="T306" s="232"/>
      <c r="AT306" s="233" t="s">
        <v>206</v>
      </c>
      <c r="AU306" s="233" t="s">
        <v>40</v>
      </c>
      <c r="AV306" s="14" t="s">
        <v>90</v>
      </c>
      <c r="AW306" s="14" t="s">
        <v>38</v>
      </c>
      <c r="AX306" s="14" t="s">
        <v>81</v>
      </c>
      <c r="AY306" s="233" t="s">
        <v>197</v>
      </c>
    </row>
    <row r="307" spans="1:65" s="15" customFormat="1" ht="10.199999999999999">
      <c r="B307" s="234"/>
      <c r="C307" s="235"/>
      <c r="D307" s="209" t="s">
        <v>206</v>
      </c>
      <c r="E307" s="236" t="s">
        <v>32</v>
      </c>
      <c r="F307" s="237" t="s">
        <v>209</v>
      </c>
      <c r="G307" s="235"/>
      <c r="H307" s="238">
        <v>24</v>
      </c>
      <c r="I307" s="239"/>
      <c r="J307" s="235"/>
      <c r="K307" s="235"/>
      <c r="L307" s="240"/>
      <c r="M307" s="241"/>
      <c r="N307" s="242"/>
      <c r="O307" s="242"/>
      <c r="P307" s="242"/>
      <c r="Q307" s="242"/>
      <c r="R307" s="242"/>
      <c r="S307" s="242"/>
      <c r="T307" s="243"/>
      <c r="AT307" s="244" t="s">
        <v>206</v>
      </c>
      <c r="AU307" s="244" t="s">
        <v>40</v>
      </c>
      <c r="AV307" s="15" t="s">
        <v>166</v>
      </c>
      <c r="AW307" s="15" t="s">
        <v>38</v>
      </c>
      <c r="AX307" s="15" t="s">
        <v>40</v>
      </c>
      <c r="AY307" s="244" t="s">
        <v>197</v>
      </c>
    </row>
    <row r="308" spans="1:65" s="2" customFormat="1" ht="16.5" customHeight="1">
      <c r="A308" s="37"/>
      <c r="B308" s="38"/>
      <c r="C308" s="196" t="s">
        <v>506</v>
      </c>
      <c r="D308" s="196" t="s">
        <v>199</v>
      </c>
      <c r="E308" s="197" t="s">
        <v>1015</v>
      </c>
      <c r="F308" s="198" t="s">
        <v>1016</v>
      </c>
      <c r="G308" s="199" t="s">
        <v>1017</v>
      </c>
      <c r="H308" s="200">
        <v>32</v>
      </c>
      <c r="I308" s="201"/>
      <c r="J308" s="202">
        <f>ROUND(I308*H308,2)</f>
        <v>0</v>
      </c>
      <c r="K308" s="198" t="s">
        <v>202</v>
      </c>
      <c r="L308" s="42"/>
      <c r="M308" s="203" t="s">
        <v>32</v>
      </c>
      <c r="N308" s="204" t="s">
        <v>52</v>
      </c>
      <c r="O308" s="67"/>
      <c r="P308" s="205">
        <f>O308*H308</f>
        <v>0</v>
      </c>
      <c r="Q308" s="205">
        <v>0</v>
      </c>
      <c r="R308" s="205">
        <f>Q308*H308</f>
        <v>0</v>
      </c>
      <c r="S308" s="205">
        <v>0</v>
      </c>
      <c r="T308" s="206">
        <f>S308*H308</f>
        <v>0</v>
      </c>
      <c r="U308" s="37"/>
      <c r="V308" s="37"/>
      <c r="W308" s="37"/>
      <c r="X308" s="37"/>
      <c r="Y308" s="37"/>
      <c r="Z308" s="37"/>
      <c r="AA308" s="37"/>
      <c r="AB308" s="37"/>
      <c r="AC308" s="37"/>
      <c r="AD308" s="37"/>
      <c r="AE308" s="37"/>
      <c r="AR308" s="207" t="s">
        <v>1018</v>
      </c>
      <c r="AT308" s="207" t="s">
        <v>199</v>
      </c>
      <c r="AU308" s="207" t="s">
        <v>40</v>
      </c>
      <c r="AY308" s="19" t="s">
        <v>197</v>
      </c>
      <c r="BE308" s="208">
        <f>IF(N308="základní",J308,0)</f>
        <v>0</v>
      </c>
      <c r="BF308" s="208">
        <f>IF(N308="snížená",J308,0)</f>
        <v>0</v>
      </c>
      <c r="BG308" s="208">
        <f>IF(N308="zákl. přenesená",J308,0)</f>
        <v>0</v>
      </c>
      <c r="BH308" s="208">
        <f>IF(N308="sníž. přenesená",J308,0)</f>
        <v>0</v>
      </c>
      <c r="BI308" s="208">
        <f>IF(N308="nulová",J308,0)</f>
        <v>0</v>
      </c>
      <c r="BJ308" s="19" t="s">
        <v>40</v>
      </c>
      <c r="BK308" s="208">
        <f>ROUND(I308*H308,2)</f>
        <v>0</v>
      </c>
      <c r="BL308" s="19" t="s">
        <v>1018</v>
      </c>
      <c r="BM308" s="207" t="s">
        <v>1159</v>
      </c>
    </row>
    <row r="309" spans="1:65" s="2" customFormat="1" ht="19.2">
      <c r="A309" s="37"/>
      <c r="B309" s="38"/>
      <c r="C309" s="39"/>
      <c r="D309" s="209" t="s">
        <v>223</v>
      </c>
      <c r="E309" s="39"/>
      <c r="F309" s="210" t="s">
        <v>1160</v>
      </c>
      <c r="G309" s="39"/>
      <c r="H309" s="39"/>
      <c r="I309" s="119"/>
      <c r="J309" s="39"/>
      <c r="K309" s="39"/>
      <c r="L309" s="42"/>
      <c r="M309" s="211"/>
      <c r="N309" s="212"/>
      <c r="O309" s="67"/>
      <c r="P309" s="67"/>
      <c r="Q309" s="67"/>
      <c r="R309" s="67"/>
      <c r="S309" s="67"/>
      <c r="T309" s="68"/>
      <c r="U309" s="37"/>
      <c r="V309" s="37"/>
      <c r="W309" s="37"/>
      <c r="X309" s="37"/>
      <c r="Y309" s="37"/>
      <c r="Z309" s="37"/>
      <c r="AA309" s="37"/>
      <c r="AB309" s="37"/>
      <c r="AC309" s="37"/>
      <c r="AD309" s="37"/>
      <c r="AE309" s="37"/>
      <c r="AT309" s="19" t="s">
        <v>223</v>
      </c>
      <c r="AU309" s="19" t="s">
        <v>40</v>
      </c>
    </row>
    <row r="310" spans="1:65" s="14" customFormat="1" ht="10.199999999999999">
      <c r="B310" s="223"/>
      <c r="C310" s="224"/>
      <c r="D310" s="209" t="s">
        <v>206</v>
      </c>
      <c r="E310" s="225" t="s">
        <v>32</v>
      </c>
      <c r="F310" s="226" t="s">
        <v>1161</v>
      </c>
      <c r="G310" s="224"/>
      <c r="H310" s="227">
        <v>8</v>
      </c>
      <c r="I310" s="228"/>
      <c r="J310" s="224"/>
      <c r="K310" s="224"/>
      <c r="L310" s="229"/>
      <c r="M310" s="230"/>
      <c r="N310" s="231"/>
      <c r="O310" s="231"/>
      <c r="P310" s="231"/>
      <c r="Q310" s="231"/>
      <c r="R310" s="231"/>
      <c r="S310" s="231"/>
      <c r="T310" s="232"/>
      <c r="AT310" s="233" t="s">
        <v>206</v>
      </c>
      <c r="AU310" s="233" t="s">
        <v>40</v>
      </c>
      <c r="AV310" s="14" t="s">
        <v>90</v>
      </c>
      <c r="AW310" s="14" t="s">
        <v>38</v>
      </c>
      <c r="AX310" s="14" t="s">
        <v>81</v>
      </c>
      <c r="AY310" s="233" t="s">
        <v>197</v>
      </c>
    </row>
    <row r="311" spans="1:65" s="14" customFormat="1" ht="10.199999999999999">
      <c r="B311" s="223"/>
      <c r="C311" s="224"/>
      <c r="D311" s="209" t="s">
        <v>206</v>
      </c>
      <c r="E311" s="225" t="s">
        <v>32</v>
      </c>
      <c r="F311" s="226" t="s">
        <v>1162</v>
      </c>
      <c r="G311" s="224"/>
      <c r="H311" s="227">
        <v>16</v>
      </c>
      <c r="I311" s="228"/>
      <c r="J311" s="224"/>
      <c r="K311" s="224"/>
      <c r="L311" s="229"/>
      <c r="M311" s="230"/>
      <c r="N311" s="231"/>
      <c r="O311" s="231"/>
      <c r="P311" s="231"/>
      <c r="Q311" s="231"/>
      <c r="R311" s="231"/>
      <c r="S311" s="231"/>
      <c r="T311" s="232"/>
      <c r="AT311" s="233" t="s">
        <v>206</v>
      </c>
      <c r="AU311" s="233" t="s">
        <v>40</v>
      </c>
      <c r="AV311" s="14" t="s">
        <v>90</v>
      </c>
      <c r="AW311" s="14" t="s">
        <v>38</v>
      </c>
      <c r="AX311" s="14" t="s">
        <v>81</v>
      </c>
      <c r="AY311" s="233" t="s">
        <v>197</v>
      </c>
    </row>
    <row r="312" spans="1:65" s="14" customFormat="1" ht="10.199999999999999">
      <c r="B312" s="223"/>
      <c r="C312" s="224"/>
      <c r="D312" s="209" t="s">
        <v>206</v>
      </c>
      <c r="E312" s="225" t="s">
        <v>32</v>
      </c>
      <c r="F312" s="226" t="s">
        <v>1163</v>
      </c>
      <c r="G312" s="224"/>
      <c r="H312" s="227">
        <v>8</v>
      </c>
      <c r="I312" s="228"/>
      <c r="J312" s="224"/>
      <c r="K312" s="224"/>
      <c r="L312" s="229"/>
      <c r="M312" s="230"/>
      <c r="N312" s="231"/>
      <c r="O312" s="231"/>
      <c r="P312" s="231"/>
      <c r="Q312" s="231"/>
      <c r="R312" s="231"/>
      <c r="S312" s="231"/>
      <c r="T312" s="232"/>
      <c r="AT312" s="233" t="s">
        <v>206</v>
      </c>
      <c r="AU312" s="233" t="s">
        <v>40</v>
      </c>
      <c r="AV312" s="14" t="s">
        <v>90</v>
      </c>
      <c r="AW312" s="14" t="s">
        <v>38</v>
      </c>
      <c r="AX312" s="14" t="s">
        <v>81</v>
      </c>
      <c r="AY312" s="233" t="s">
        <v>197</v>
      </c>
    </row>
    <row r="313" spans="1:65" s="15" customFormat="1" ht="10.199999999999999">
      <c r="B313" s="234"/>
      <c r="C313" s="235"/>
      <c r="D313" s="209" t="s">
        <v>206</v>
      </c>
      <c r="E313" s="236" t="s">
        <v>32</v>
      </c>
      <c r="F313" s="237" t="s">
        <v>209</v>
      </c>
      <c r="G313" s="235"/>
      <c r="H313" s="238">
        <v>32</v>
      </c>
      <c r="I313" s="239"/>
      <c r="J313" s="235"/>
      <c r="K313" s="235"/>
      <c r="L313" s="240"/>
      <c r="M313" s="266"/>
      <c r="N313" s="267"/>
      <c r="O313" s="267"/>
      <c r="P313" s="267"/>
      <c r="Q313" s="267"/>
      <c r="R313" s="267"/>
      <c r="S313" s="267"/>
      <c r="T313" s="268"/>
      <c r="AT313" s="244" t="s">
        <v>206</v>
      </c>
      <c r="AU313" s="244" t="s">
        <v>40</v>
      </c>
      <c r="AV313" s="15" t="s">
        <v>166</v>
      </c>
      <c r="AW313" s="15" t="s">
        <v>38</v>
      </c>
      <c r="AX313" s="15" t="s">
        <v>40</v>
      </c>
      <c r="AY313" s="244" t="s">
        <v>197</v>
      </c>
    </row>
    <row r="314" spans="1:65" s="2" customFormat="1" ht="6.9" customHeight="1">
      <c r="A314" s="37"/>
      <c r="B314" s="50"/>
      <c r="C314" s="51"/>
      <c r="D314" s="51"/>
      <c r="E314" s="51"/>
      <c r="F314" s="51"/>
      <c r="G314" s="51"/>
      <c r="H314" s="51"/>
      <c r="I314" s="146"/>
      <c r="J314" s="51"/>
      <c r="K314" s="51"/>
      <c r="L314" s="42"/>
      <c r="M314" s="37"/>
      <c r="O314" s="37"/>
      <c r="P314" s="37"/>
      <c r="Q314" s="37"/>
      <c r="R314" s="37"/>
      <c r="S314" s="37"/>
      <c r="T314" s="37"/>
      <c r="U314" s="37"/>
      <c r="V314" s="37"/>
      <c r="W314" s="37"/>
      <c r="X314" s="37"/>
      <c r="Y314" s="37"/>
      <c r="Z314" s="37"/>
      <c r="AA314" s="37"/>
      <c r="AB314" s="37"/>
      <c r="AC314" s="37"/>
      <c r="AD314" s="37"/>
      <c r="AE314" s="37"/>
    </row>
  </sheetData>
  <sheetProtection algorithmName="SHA-512" hashValue="NzG9I/Gr4sF1C/CYZg1FDGdwhzeV5SQKER1grlEa1MFu2+/nKP1WPP/XH35uIuRyJYoKiyXhrYVNAzGbSt8x6w==" saltValue="2fynCI3haPJ6dlK+hzu4WB+NJadufWUvCfCWwc2ECaie2xX/7uteQZaKhkIOkadQ9P3qK/HZX3bEh7aM600XdQ==" spinCount="100000" sheet="1" objects="1" scenarios="1" formatColumns="0" formatRows="0" autoFilter="0"/>
  <autoFilter ref="C87:K313" xr:uid="{00000000-0009-0000-0000-000002000000}"/>
  <mergeCells count="9">
    <mergeCell ref="E50:H50"/>
    <mergeCell ref="E78:H78"/>
    <mergeCell ref="E80:H80"/>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 BEZ DOTACE)&amp;CDOPAS s.r.o.&amp;RPOLOŽKOVÝ VÝKAZ VÝMĚR</oddHeader>
    <oddFooter>&amp;LSO 113 - Chodníky a vjezdy&amp;CStrana &amp;P z &amp;N&amp;RPoložkový soupis prací</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85"/>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96</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118</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(město bez dotace)</v>
      </c>
      <c r="F7" s="414"/>
      <c r="G7" s="414"/>
      <c r="H7" s="414"/>
      <c r="I7" s="111"/>
      <c r="L7" s="22"/>
    </row>
    <row r="8" spans="1:46" s="2" customFormat="1" ht="12" customHeight="1">
      <c r="A8" s="37"/>
      <c r="B8" s="42"/>
      <c r="C8" s="37"/>
      <c r="D8" s="118" t="s">
        <v>132</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1164</v>
      </c>
      <c r="F9" s="416"/>
      <c r="G9" s="416"/>
      <c r="H9" s="416"/>
      <c r="I9" s="119"/>
      <c r="J9" s="37"/>
      <c r="K9" s="37"/>
      <c r="L9" s="120"/>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47</v>
      </c>
      <c r="E30" s="37"/>
      <c r="F30" s="37"/>
      <c r="G30" s="37"/>
      <c r="H30" s="37"/>
      <c r="I30" s="119"/>
      <c r="J30" s="130">
        <f>ROUND(J81, 0)</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ROUND((SUM(BE81:BE84)),  0)</f>
        <v>0</v>
      </c>
      <c r="G33" s="37"/>
      <c r="H33" s="37"/>
      <c r="I33" s="135">
        <v>0.21</v>
      </c>
      <c r="J33" s="134">
        <f>ROUND(((SUM(BE81:BE84))*I33),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ROUND((SUM(BF81:BF84)),  0)</f>
        <v>0</v>
      </c>
      <c r="G34" s="37"/>
      <c r="H34" s="37"/>
      <c r="I34" s="135">
        <v>0.15</v>
      </c>
      <c r="J34" s="134">
        <f>ROUND(((SUM(BF81:BF84))*I34),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ROUND((SUM(BG81:BG84)),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ROUND((SUM(BH81:BH84)),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ROUND((SUM(BI81:BI84)),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167</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132</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SO401 - SO 401 - Přeložka kabelového vedení NN ČEZ Distribuce</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168</v>
      </c>
      <c r="D57" s="151"/>
      <c r="E57" s="151"/>
      <c r="F57" s="151"/>
      <c r="G57" s="151"/>
      <c r="H57" s="151"/>
      <c r="I57" s="152"/>
      <c r="J57" s="153" t="s">
        <v>169</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J81</f>
        <v>0</v>
      </c>
      <c r="K59" s="39"/>
      <c r="L59" s="120"/>
      <c r="S59" s="37"/>
      <c r="T59" s="37"/>
      <c r="U59" s="37"/>
      <c r="V59" s="37"/>
      <c r="W59" s="37"/>
      <c r="X59" s="37"/>
      <c r="Y59" s="37"/>
      <c r="Z59" s="37"/>
      <c r="AA59" s="37"/>
      <c r="AB59" s="37"/>
      <c r="AC59" s="37"/>
      <c r="AD59" s="37"/>
      <c r="AE59" s="37"/>
      <c r="AU59" s="19" t="s">
        <v>170</v>
      </c>
    </row>
    <row r="60" spans="1:47" s="9" customFormat="1" ht="24.9" customHeight="1">
      <c r="B60" s="155"/>
      <c r="C60" s="156"/>
      <c r="D60" s="157" t="s">
        <v>1165</v>
      </c>
      <c r="E60" s="158"/>
      <c r="F60" s="158"/>
      <c r="G60" s="158"/>
      <c r="H60" s="158"/>
      <c r="I60" s="159"/>
      <c r="J60" s="160">
        <f>J82</f>
        <v>0</v>
      </c>
      <c r="K60" s="156"/>
      <c r="L60" s="161"/>
    </row>
    <row r="61" spans="1:47" s="10" customFormat="1" ht="19.95" customHeight="1">
      <c r="B61" s="162"/>
      <c r="C61" s="100"/>
      <c r="D61" s="163" t="s">
        <v>1166</v>
      </c>
      <c r="E61" s="164"/>
      <c r="F61" s="164"/>
      <c r="G61" s="164"/>
      <c r="H61" s="164"/>
      <c r="I61" s="165"/>
      <c r="J61" s="166">
        <f>J83</f>
        <v>0</v>
      </c>
      <c r="K61" s="100"/>
      <c r="L61" s="167"/>
    </row>
    <row r="62" spans="1:47" s="2" customFormat="1" ht="21.7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6.9" customHeight="1">
      <c r="A63" s="37"/>
      <c r="B63" s="50"/>
      <c r="C63" s="51"/>
      <c r="D63" s="51"/>
      <c r="E63" s="51"/>
      <c r="F63" s="51"/>
      <c r="G63" s="51"/>
      <c r="H63" s="51"/>
      <c r="I63" s="146"/>
      <c r="J63" s="51"/>
      <c r="K63" s="51"/>
      <c r="L63" s="120"/>
      <c r="S63" s="37"/>
      <c r="T63" s="37"/>
      <c r="U63" s="37"/>
      <c r="V63" s="37"/>
      <c r="W63" s="37"/>
      <c r="X63" s="37"/>
      <c r="Y63" s="37"/>
      <c r="Z63" s="37"/>
      <c r="AA63" s="37"/>
      <c r="AB63" s="37"/>
      <c r="AC63" s="37"/>
      <c r="AD63" s="37"/>
      <c r="AE63" s="37"/>
    </row>
    <row r="67" spans="1:31" s="2" customFormat="1" ht="6.9" customHeight="1">
      <c r="A67" s="37"/>
      <c r="B67" s="52"/>
      <c r="C67" s="53"/>
      <c r="D67" s="53"/>
      <c r="E67" s="53"/>
      <c r="F67" s="53"/>
      <c r="G67" s="53"/>
      <c r="H67" s="53"/>
      <c r="I67" s="149"/>
      <c r="J67" s="53"/>
      <c r="K67" s="53"/>
      <c r="L67" s="120"/>
      <c r="S67" s="37"/>
      <c r="T67" s="37"/>
      <c r="U67" s="37"/>
      <c r="V67" s="37"/>
      <c r="W67" s="37"/>
      <c r="X67" s="37"/>
      <c r="Y67" s="37"/>
      <c r="Z67" s="37"/>
      <c r="AA67" s="37"/>
      <c r="AB67" s="37"/>
      <c r="AC67" s="37"/>
      <c r="AD67" s="37"/>
      <c r="AE67" s="37"/>
    </row>
    <row r="68" spans="1:31" s="2" customFormat="1" ht="24.9" customHeight="1">
      <c r="A68" s="37"/>
      <c r="B68" s="38"/>
      <c r="C68" s="25" t="s">
        <v>182</v>
      </c>
      <c r="D68" s="39"/>
      <c r="E68" s="39"/>
      <c r="F68" s="39"/>
      <c r="G68" s="39"/>
      <c r="H68" s="39"/>
      <c r="I68" s="119"/>
      <c r="J68" s="39"/>
      <c r="K68" s="39"/>
      <c r="L68" s="120"/>
      <c r="S68" s="37"/>
      <c r="T68" s="37"/>
      <c r="U68" s="37"/>
      <c r="V68" s="37"/>
      <c r="W68" s="37"/>
      <c r="X68" s="37"/>
      <c r="Y68" s="37"/>
      <c r="Z68" s="37"/>
      <c r="AA68" s="37"/>
      <c r="AB68" s="37"/>
      <c r="AC68" s="37"/>
      <c r="AD68" s="37"/>
      <c r="AE68" s="37"/>
    </row>
    <row r="69" spans="1:31" s="2" customFormat="1" ht="6.9" customHeight="1">
      <c r="A69" s="37"/>
      <c r="B69" s="38"/>
      <c r="C69" s="39"/>
      <c r="D69" s="39"/>
      <c r="E69" s="39"/>
      <c r="F69" s="39"/>
      <c r="G69" s="39"/>
      <c r="H69" s="39"/>
      <c r="I69" s="119"/>
      <c r="J69" s="39"/>
      <c r="K69" s="39"/>
      <c r="L69" s="120"/>
      <c r="S69" s="37"/>
      <c r="T69" s="37"/>
      <c r="U69" s="37"/>
      <c r="V69" s="37"/>
      <c r="W69" s="37"/>
      <c r="X69" s="37"/>
      <c r="Y69" s="37"/>
      <c r="Z69" s="37"/>
      <c r="AA69" s="37"/>
      <c r="AB69" s="37"/>
      <c r="AC69" s="37"/>
      <c r="AD69" s="37"/>
      <c r="AE69" s="37"/>
    </row>
    <row r="70" spans="1:31" s="2" customFormat="1" ht="12" customHeight="1">
      <c r="A70" s="37"/>
      <c r="B70" s="38"/>
      <c r="C70" s="31" t="s">
        <v>16</v>
      </c>
      <c r="D70" s="39"/>
      <c r="E70" s="39"/>
      <c r="F70" s="39"/>
      <c r="G70" s="39"/>
      <c r="H70" s="39"/>
      <c r="I70" s="119"/>
      <c r="J70" s="39"/>
      <c r="K70" s="39"/>
      <c r="L70" s="120"/>
      <c r="S70" s="37"/>
      <c r="T70" s="37"/>
      <c r="U70" s="37"/>
      <c r="V70" s="37"/>
      <c r="W70" s="37"/>
      <c r="X70" s="37"/>
      <c r="Y70" s="37"/>
      <c r="Z70" s="37"/>
      <c r="AA70" s="37"/>
      <c r="AB70" s="37"/>
      <c r="AC70" s="37"/>
      <c r="AD70" s="37"/>
      <c r="AE70" s="37"/>
    </row>
    <row r="71" spans="1:31" s="2" customFormat="1" ht="16.5" customHeight="1">
      <c r="A71" s="37"/>
      <c r="B71" s="38"/>
      <c r="C71" s="39"/>
      <c r="D71" s="39"/>
      <c r="E71" s="420" t="str">
        <f>E7</f>
        <v>BENEŠOV - DOPRAVNÍ OPATŘENÍ U NÁDRAŽÍ (město bez dotace)</v>
      </c>
      <c r="F71" s="421"/>
      <c r="G71" s="421"/>
      <c r="H71" s="421"/>
      <c r="I71" s="119"/>
      <c r="J71" s="39"/>
      <c r="K71" s="39"/>
      <c r="L71" s="120"/>
      <c r="S71" s="37"/>
      <c r="T71" s="37"/>
      <c r="U71" s="37"/>
      <c r="V71" s="37"/>
      <c r="W71" s="37"/>
      <c r="X71" s="37"/>
      <c r="Y71" s="37"/>
      <c r="Z71" s="37"/>
      <c r="AA71" s="37"/>
      <c r="AB71" s="37"/>
      <c r="AC71" s="37"/>
      <c r="AD71" s="37"/>
      <c r="AE71" s="37"/>
    </row>
    <row r="72" spans="1:31" s="2" customFormat="1" ht="12" customHeight="1">
      <c r="A72" s="37"/>
      <c r="B72" s="38"/>
      <c r="C72" s="31" t="s">
        <v>132</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16.5" customHeight="1">
      <c r="A73" s="37"/>
      <c r="B73" s="38"/>
      <c r="C73" s="39"/>
      <c r="D73" s="39"/>
      <c r="E73" s="369" t="str">
        <f>E9</f>
        <v>SO401 - SO 401 - Přeložka kabelového vedení NN ČEZ Distribuce</v>
      </c>
      <c r="F73" s="422"/>
      <c r="G73" s="422"/>
      <c r="H73" s="422"/>
      <c r="I73" s="119"/>
      <c r="J73" s="39"/>
      <c r="K73" s="39"/>
      <c r="L73" s="120"/>
      <c r="S73" s="37"/>
      <c r="T73" s="37"/>
      <c r="U73" s="37"/>
      <c r="V73" s="37"/>
      <c r="W73" s="37"/>
      <c r="X73" s="37"/>
      <c r="Y73" s="37"/>
      <c r="Z73" s="37"/>
      <c r="AA73" s="37"/>
      <c r="AB73" s="37"/>
      <c r="AC73" s="37"/>
      <c r="AD73" s="37"/>
      <c r="AE73" s="37"/>
    </row>
    <row r="74" spans="1:31" s="2" customFormat="1" ht="6.9" customHeight="1">
      <c r="A74" s="37"/>
      <c r="B74" s="38"/>
      <c r="C74" s="39"/>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2" customHeight="1">
      <c r="A75" s="37"/>
      <c r="B75" s="38"/>
      <c r="C75" s="31" t="s">
        <v>22</v>
      </c>
      <c r="D75" s="39"/>
      <c r="E75" s="39"/>
      <c r="F75" s="29" t="str">
        <f>F12</f>
        <v>Benešov</v>
      </c>
      <c r="G75" s="39"/>
      <c r="H75" s="39"/>
      <c r="I75" s="121" t="s">
        <v>24</v>
      </c>
      <c r="J75" s="62" t="str">
        <f>IF(J12="","",J12)</f>
        <v>25. 9. 2019</v>
      </c>
      <c r="K75" s="39"/>
      <c r="L75" s="120"/>
      <c r="S75" s="37"/>
      <c r="T75" s="37"/>
      <c r="U75" s="37"/>
      <c r="V75" s="37"/>
      <c r="W75" s="37"/>
      <c r="X75" s="37"/>
      <c r="Y75" s="37"/>
      <c r="Z75" s="37"/>
      <c r="AA75" s="37"/>
      <c r="AB75" s="37"/>
      <c r="AC75" s="37"/>
      <c r="AD75" s="37"/>
      <c r="AE75" s="37"/>
    </row>
    <row r="76" spans="1:31" s="2" customFormat="1" ht="6.9" customHeight="1">
      <c r="A76" s="37"/>
      <c r="B76" s="38"/>
      <c r="C76" s="39"/>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15.15" customHeight="1">
      <c r="A77" s="37"/>
      <c r="B77" s="38"/>
      <c r="C77" s="31" t="s">
        <v>30</v>
      </c>
      <c r="D77" s="39"/>
      <c r="E77" s="39"/>
      <c r="F77" s="29" t="str">
        <f>E15</f>
        <v>Město Benešov</v>
      </c>
      <c r="G77" s="39"/>
      <c r="H77" s="39"/>
      <c r="I77" s="121" t="s">
        <v>37</v>
      </c>
      <c r="J77" s="35" t="str">
        <f>E21</f>
        <v>DOPAS s.r.o.</v>
      </c>
      <c r="K77" s="39"/>
      <c r="L77" s="120"/>
      <c r="S77" s="37"/>
      <c r="T77" s="37"/>
      <c r="U77" s="37"/>
      <c r="V77" s="37"/>
      <c r="W77" s="37"/>
      <c r="X77" s="37"/>
      <c r="Y77" s="37"/>
      <c r="Z77" s="37"/>
      <c r="AA77" s="37"/>
      <c r="AB77" s="37"/>
      <c r="AC77" s="37"/>
      <c r="AD77" s="37"/>
      <c r="AE77" s="37"/>
    </row>
    <row r="78" spans="1:31" s="2" customFormat="1" ht="15.15" customHeight="1">
      <c r="A78" s="37"/>
      <c r="B78" s="38"/>
      <c r="C78" s="31" t="s">
        <v>35</v>
      </c>
      <c r="D78" s="39"/>
      <c r="E78" s="39"/>
      <c r="F78" s="29" t="str">
        <f>IF(E18="","",E18)</f>
        <v>Vyplň údaj</v>
      </c>
      <c r="G78" s="39"/>
      <c r="H78" s="39"/>
      <c r="I78" s="121" t="s">
        <v>41</v>
      </c>
      <c r="J78" s="35" t="str">
        <f>E24</f>
        <v>STAPO UL s.r.o.</v>
      </c>
      <c r="K78" s="39"/>
      <c r="L78" s="120"/>
      <c r="S78" s="37"/>
      <c r="T78" s="37"/>
      <c r="U78" s="37"/>
      <c r="V78" s="37"/>
      <c r="W78" s="37"/>
      <c r="X78" s="37"/>
      <c r="Y78" s="37"/>
      <c r="Z78" s="37"/>
      <c r="AA78" s="37"/>
      <c r="AB78" s="37"/>
      <c r="AC78" s="37"/>
      <c r="AD78" s="37"/>
      <c r="AE78" s="37"/>
    </row>
    <row r="79" spans="1:31" s="2" customFormat="1" ht="10.35" customHeight="1">
      <c r="A79" s="37"/>
      <c r="B79" s="38"/>
      <c r="C79" s="39"/>
      <c r="D79" s="39"/>
      <c r="E79" s="39"/>
      <c r="F79" s="39"/>
      <c r="G79" s="39"/>
      <c r="H79" s="39"/>
      <c r="I79" s="119"/>
      <c r="J79" s="39"/>
      <c r="K79" s="39"/>
      <c r="L79" s="120"/>
      <c r="S79" s="37"/>
      <c r="T79" s="37"/>
      <c r="U79" s="37"/>
      <c r="V79" s="37"/>
      <c r="W79" s="37"/>
      <c r="X79" s="37"/>
      <c r="Y79" s="37"/>
      <c r="Z79" s="37"/>
      <c r="AA79" s="37"/>
      <c r="AB79" s="37"/>
      <c r="AC79" s="37"/>
      <c r="AD79" s="37"/>
      <c r="AE79" s="37"/>
    </row>
    <row r="80" spans="1:31" s="11" customFormat="1" ht="29.25" customHeight="1">
      <c r="A80" s="168"/>
      <c r="B80" s="169"/>
      <c r="C80" s="170" t="s">
        <v>183</v>
      </c>
      <c r="D80" s="171" t="s">
        <v>66</v>
      </c>
      <c r="E80" s="171" t="s">
        <v>62</v>
      </c>
      <c r="F80" s="171" t="s">
        <v>63</v>
      </c>
      <c r="G80" s="171" t="s">
        <v>184</v>
      </c>
      <c r="H80" s="171" t="s">
        <v>185</v>
      </c>
      <c r="I80" s="172" t="s">
        <v>186</v>
      </c>
      <c r="J80" s="171" t="s">
        <v>169</v>
      </c>
      <c r="K80" s="173" t="s">
        <v>187</v>
      </c>
      <c r="L80" s="174"/>
      <c r="M80" s="71" t="s">
        <v>32</v>
      </c>
      <c r="N80" s="72" t="s">
        <v>51</v>
      </c>
      <c r="O80" s="72" t="s">
        <v>188</v>
      </c>
      <c r="P80" s="72" t="s">
        <v>189</v>
      </c>
      <c r="Q80" s="72" t="s">
        <v>190</v>
      </c>
      <c r="R80" s="72" t="s">
        <v>191</v>
      </c>
      <c r="S80" s="72" t="s">
        <v>192</v>
      </c>
      <c r="T80" s="73" t="s">
        <v>193</v>
      </c>
      <c r="U80" s="168"/>
      <c r="V80" s="168"/>
      <c r="W80" s="168"/>
      <c r="X80" s="168"/>
      <c r="Y80" s="168"/>
      <c r="Z80" s="168"/>
      <c r="AA80" s="168"/>
      <c r="AB80" s="168"/>
      <c r="AC80" s="168"/>
      <c r="AD80" s="168"/>
      <c r="AE80" s="168"/>
    </row>
    <row r="81" spans="1:65" s="2" customFormat="1" ht="22.8" customHeight="1">
      <c r="A81" s="37"/>
      <c r="B81" s="38"/>
      <c r="C81" s="78" t="s">
        <v>194</v>
      </c>
      <c r="D81" s="39"/>
      <c r="E81" s="39"/>
      <c r="F81" s="39"/>
      <c r="G81" s="39"/>
      <c r="H81" s="39"/>
      <c r="I81" s="119"/>
      <c r="J81" s="175">
        <f>BK81</f>
        <v>0</v>
      </c>
      <c r="K81" s="39"/>
      <c r="L81" s="42"/>
      <c r="M81" s="74"/>
      <c r="N81" s="176"/>
      <c r="O81" s="75"/>
      <c r="P81" s="177">
        <f>P82</f>
        <v>0</v>
      </c>
      <c r="Q81" s="75"/>
      <c r="R81" s="177">
        <f>R82</f>
        <v>0</v>
      </c>
      <c r="S81" s="75"/>
      <c r="T81" s="178">
        <f>T82</f>
        <v>0</v>
      </c>
      <c r="U81" s="37"/>
      <c r="V81" s="37"/>
      <c r="W81" s="37"/>
      <c r="X81" s="37"/>
      <c r="Y81" s="37"/>
      <c r="Z81" s="37"/>
      <c r="AA81" s="37"/>
      <c r="AB81" s="37"/>
      <c r="AC81" s="37"/>
      <c r="AD81" s="37"/>
      <c r="AE81" s="37"/>
      <c r="AT81" s="19" t="s">
        <v>80</v>
      </c>
      <c r="AU81" s="19" t="s">
        <v>170</v>
      </c>
      <c r="BK81" s="179">
        <f>BK82</f>
        <v>0</v>
      </c>
    </row>
    <row r="82" spans="1:65" s="12" customFormat="1" ht="25.95" customHeight="1">
      <c r="B82" s="180"/>
      <c r="C82" s="181"/>
      <c r="D82" s="182" t="s">
        <v>80</v>
      </c>
      <c r="E82" s="183" t="s">
        <v>336</v>
      </c>
      <c r="F82" s="183" t="s">
        <v>1167</v>
      </c>
      <c r="G82" s="181"/>
      <c r="H82" s="181"/>
      <c r="I82" s="184"/>
      <c r="J82" s="185">
        <f>BK82</f>
        <v>0</v>
      </c>
      <c r="K82" s="181"/>
      <c r="L82" s="186"/>
      <c r="M82" s="187"/>
      <c r="N82" s="188"/>
      <c r="O82" s="188"/>
      <c r="P82" s="189">
        <f>P83</f>
        <v>0</v>
      </c>
      <c r="Q82" s="188"/>
      <c r="R82" s="189">
        <f>R83</f>
        <v>0</v>
      </c>
      <c r="S82" s="188"/>
      <c r="T82" s="190">
        <f>T83</f>
        <v>0</v>
      </c>
      <c r="AR82" s="191" t="s">
        <v>114</v>
      </c>
      <c r="AT82" s="192" t="s">
        <v>80</v>
      </c>
      <c r="AU82" s="192" t="s">
        <v>81</v>
      </c>
      <c r="AY82" s="191" t="s">
        <v>197</v>
      </c>
      <c r="BK82" s="193">
        <f>BK83</f>
        <v>0</v>
      </c>
    </row>
    <row r="83" spans="1:65" s="12" customFormat="1" ht="22.8" customHeight="1">
      <c r="B83" s="180"/>
      <c r="C83" s="181"/>
      <c r="D83" s="182" t="s">
        <v>80</v>
      </c>
      <c r="E83" s="194" t="s">
        <v>1168</v>
      </c>
      <c r="F83" s="194" t="s">
        <v>1169</v>
      </c>
      <c r="G83" s="181"/>
      <c r="H83" s="181"/>
      <c r="I83" s="184"/>
      <c r="J83" s="195">
        <f>BK83</f>
        <v>0</v>
      </c>
      <c r="K83" s="181"/>
      <c r="L83" s="186"/>
      <c r="M83" s="187"/>
      <c r="N83" s="188"/>
      <c r="O83" s="188"/>
      <c r="P83" s="189">
        <f>P84</f>
        <v>0</v>
      </c>
      <c r="Q83" s="188"/>
      <c r="R83" s="189">
        <f>R84</f>
        <v>0</v>
      </c>
      <c r="S83" s="188"/>
      <c r="T83" s="190">
        <f>T84</f>
        <v>0</v>
      </c>
      <c r="AR83" s="191" t="s">
        <v>114</v>
      </c>
      <c r="AT83" s="192" t="s">
        <v>80</v>
      </c>
      <c r="AU83" s="192" t="s">
        <v>40</v>
      </c>
      <c r="AY83" s="191" t="s">
        <v>197</v>
      </c>
      <c r="BK83" s="193">
        <f>BK84</f>
        <v>0</v>
      </c>
    </row>
    <row r="84" spans="1:65" s="2" customFormat="1" ht="16.5" customHeight="1">
      <c r="A84" s="37"/>
      <c r="B84" s="38"/>
      <c r="C84" s="196" t="s">
        <v>40</v>
      </c>
      <c r="D84" s="196" t="s">
        <v>199</v>
      </c>
      <c r="E84" s="197" t="s">
        <v>1170</v>
      </c>
      <c r="F84" s="198" t="s">
        <v>1171</v>
      </c>
      <c r="G84" s="199" t="s">
        <v>165</v>
      </c>
      <c r="H84" s="200">
        <v>1</v>
      </c>
      <c r="I84" s="201"/>
      <c r="J84" s="202">
        <f>ROUND(I84*H84,2)</f>
        <v>0</v>
      </c>
      <c r="K84" s="198" t="s">
        <v>32</v>
      </c>
      <c r="L84" s="42"/>
      <c r="M84" s="269" t="s">
        <v>32</v>
      </c>
      <c r="N84" s="270" t="s">
        <v>52</v>
      </c>
      <c r="O84" s="271"/>
      <c r="P84" s="272">
        <f>O84*H84</f>
        <v>0</v>
      </c>
      <c r="Q84" s="272">
        <v>0</v>
      </c>
      <c r="R84" s="272">
        <f>Q84*H84</f>
        <v>0</v>
      </c>
      <c r="S84" s="272">
        <v>0</v>
      </c>
      <c r="T84" s="273">
        <f>S84*H84</f>
        <v>0</v>
      </c>
      <c r="U84" s="37"/>
      <c r="V84" s="37"/>
      <c r="W84" s="37"/>
      <c r="X84" s="37"/>
      <c r="Y84" s="37"/>
      <c r="Z84" s="37"/>
      <c r="AA84" s="37"/>
      <c r="AB84" s="37"/>
      <c r="AC84" s="37"/>
      <c r="AD84" s="37"/>
      <c r="AE84" s="37"/>
      <c r="AR84" s="207" t="s">
        <v>591</v>
      </c>
      <c r="AT84" s="207" t="s">
        <v>199</v>
      </c>
      <c r="AU84" s="207" t="s">
        <v>90</v>
      </c>
      <c r="AY84" s="19" t="s">
        <v>197</v>
      </c>
      <c r="BE84" s="208">
        <f>IF(N84="základní",J84,0)</f>
        <v>0</v>
      </c>
      <c r="BF84" s="208">
        <f>IF(N84="snížená",J84,0)</f>
        <v>0</v>
      </c>
      <c r="BG84" s="208">
        <f>IF(N84="zákl. přenesená",J84,0)</f>
        <v>0</v>
      </c>
      <c r="BH84" s="208">
        <f>IF(N84="sníž. přenesená",J84,0)</f>
        <v>0</v>
      </c>
      <c r="BI84" s="208">
        <f>IF(N84="nulová",J84,0)</f>
        <v>0</v>
      </c>
      <c r="BJ84" s="19" t="s">
        <v>40</v>
      </c>
      <c r="BK84" s="208">
        <f>ROUND(I84*H84,2)</f>
        <v>0</v>
      </c>
      <c r="BL84" s="19" t="s">
        <v>591</v>
      </c>
      <c r="BM84" s="207" t="s">
        <v>1172</v>
      </c>
    </row>
    <row r="85" spans="1:65" s="2" customFormat="1" ht="6.9" customHeight="1">
      <c r="A85" s="37"/>
      <c r="B85" s="50"/>
      <c r="C85" s="51"/>
      <c r="D85" s="51"/>
      <c r="E85" s="51"/>
      <c r="F85" s="51"/>
      <c r="G85" s="51"/>
      <c r="H85" s="51"/>
      <c r="I85" s="146"/>
      <c r="J85" s="51"/>
      <c r="K85" s="51"/>
      <c r="L85" s="42"/>
      <c r="M85" s="37"/>
      <c r="O85" s="37"/>
      <c r="P85" s="37"/>
      <c r="Q85" s="37"/>
      <c r="R85" s="37"/>
      <c r="S85" s="37"/>
      <c r="T85" s="37"/>
      <c r="U85" s="37"/>
      <c r="V85" s="37"/>
      <c r="W85" s="37"/>
      <c r="X85" s="37"/>
      <c r="Y85" s="37"/>
      <c r="Z85" s="37"/>
      <c r="AA85" s="37"/>
      <c r="AB85" s="37"/>
      <c r="AC85" s="37"/>
      <c r="AD85" s="37"/>
      <c r="AE85" s="37"/>
    </row>
  </sheetData>
  <sheetProtection algorithmName="SHA-512" hashValue="FpV6CyQbuD8cAmrjvEO05uGOnTwMJl6VFHuMgd0h4M7ak6Xiz0//gQQ6+7jMrSA3X5IZqGgVeCKsT2vGDBOLbA==" saltValue="Mpg5zItgrrE87xTaf0l93pCt/E5pyM78ybP0sR8c4ekxra0hSQJzzUG/0V09PJk6awjCvu9LON39T10E/Z9WtA==" spinCount="100000" sheet="1" objects="1" scenarios="1" formatColumns="0" formatRows="0" autoFilter="0"/>
  <autoFilter ref="C80:K84" xr:uid="{00000000-0009-0000-0000-000003000000}"/>
  <mergeCells count="9">
    <mergeCell ref="E50:H50"/>
    <mergeCell ref="E71:H71"/>
    <mergeCell ref="E73:H73"/>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 BEZ DOTACE)&amp;CDOPAS s.r.o.&amp;RPOLOŽKOVÝ VÝKAZ VÝMĚR</oddHeader>
    <oddFooter>&amp;LSO 401 - Přeložka kabelového vedení NN ČEZ Distribuce&amp;CStrana &amp;P z &amp;N&amp;RPoložkový soupis prací</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85"/>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99</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118</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(město bez dotace)</v>
      </c>
      <c r="F7" s="414"/>
      <c r="G7" s="414"/>
      <c r="H7" s="414"/>
      <c r="I7" s="111"/>
      <c r="L7" s="22"/>
    </row>
    <row r="8" spans="1:46" s="2" customFormat="1" ht="12" customHeight="1">
      <c r="A8" s="37"/>
      <c r="B8" s="42"/>
      <c r="C8" s="37"/>
      <c r="D8" s="118" t="s">
        <v>132</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1173</v>
      </c>
      <c r="F9" s="416"/>
      <c r="G9" s="416"/>
      <c r="H9" s="416"/>
      <c r="I9" s="119"/>
      <c r="J9" s="37"/>
      <c r="K9" s="37"/>
      <c r="L9" s="120"/>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47</v>
      </c>
      <c r="E30" s="37"/>
      <c r="F30" s="37"/>
      <c r="G30" s="37"/>
      <c r="H30" s="37"/>
      <c r="I30" s="119"/>
      <c r="J30" s="130">
        <f>ROUND(J81, 0)</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ROUND((SUM(BE81:BE84)),  0)</f>
        <v>0</v>
      </c>
      <c r="G33" s="37"/>
      <c r="H33" s="37"/>
      <c r="I33" s="135">
        <v>0.21</v>
      </c>
      <c r="J33" s="134">
        <f>ROUND(((SUM(BE81:BE84))*I33),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ROUND((SUM(BF81:BF84)),  0)</f>
        <v>0</v>
      </c>
      <c r="G34" s="37"/>
      <c r="H34" s="37"/>
      <c r="I34" s="135">
        <v>0.15</v>
      </c>
      <c r="J34" s="134">
        <f>ROUND(((SUM(BF81:BF84))*I34),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ROUND((SUM(BG81:BG84)),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ROUND((SUM(BH81:BH84)),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ROUND((SUM(BI81:BI84)),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167</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132</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SO451 - SO 451 - Úprava optické a metalické sítě Telefonica</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168</v>
      </c>
      <c r="D57" s="151"/>
      <c r="E57" s="151"/>
      <c r="F57" s="151"/>
      <c r="G57" s="151"/>
      <c r="H57" s="151"/>
      <c r="I57" s="152"/>
      <c r="J57" s="153" t="s">
        <v>169</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J81</f>
        <v>0</v>
      </c>
      <c r="K59" s="39"/>
      <c r="L59" s="120"/>
      <c r="S59" s="37"/>
      <c r="T59" s="37"/>
      <c r="U59" s="37"/>
      <c r="V59" s="37"/>
      <c r="W59" s="37"/>
      <c r="X59" s="37"/>
      <c r="Y59" s="37"/>
      <c r="Z59" s="37"/>
      <c r="AA59" s="37"/>
      <c r="AB59" s="37"/>
      <c r="AC59" s="37"/>
      <c r="AD59" s="37"/>
      <c r="AE59" s="37"/>
      <c r="AU59" s="19" t="s">
        <v>170</v>
      </c>
    </row>
    <row r="60" spans="1:47" s="9" customFormat="1" ht="24.9" customHeight="1">
      <c r="B60" s="155"/>
      <c r="C60" s="156"/>
      <c r="D60" s="157" t="s">
        <v>1165</v>
      </c>
      <c r="E60" s="158"/>
      <c r="F60" s="158"/>
      <c r="G60" s="158"/>
      <c r="H60" s="158"/>
      <c r="I60" s="159"/>
      <c r="J60" s="160">
        <f>J82</f>
        <v>0</v>
      </c>
      <c r="K60" s="156"/>
      <c r="L60" s="161"/>
    </row>
    <row r="61" spans="1:47" s="10" customFormat="1" ht="19.95" customHeight="1">
      <c r="B61" s="162"/>
      <c r="C61" s="100"/>
      <c r="D61" s="163" t="s">
        <v>1166</v>
      </c>
      <c r="E61" s="164"/>
      <c r="F61" s="164"/>
      <c r="G61" s="164"/>
      <c r="H61" s="164"/>
      <c r="I61" s="165"/>
      <c r="J61" s="166">
        <f>J83</f>
        <v>0</v>
      </c>
      <c r="K61" s="100"/>
      <c r="L61" s="167"/>
    </row>
    <row r="62" spans="1:47" s="2" customFormat="1" ht="21.7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6.9" customHeight="1">
      <c r="A63" s="37"/>
      <c r="B63" s="50"/>
      <c r="C63" s="51"/>
      <c r="D63" s="51"/>
      <c r="E63" s="51"/>
      <c r="F63" s="51"/>
      <c r="G63" s="51"/>
      <c r="H63" s="51"/>
      <c r="I63" s="146"/>
      <c r="J63" s="51"/>
      <c r="K63" s="51"/>
      <c r="L63" s="120"/>
      <c r="S63" s="37"/>
      <c r="T63" s="37"/>
      <c r="U63" s="37"/>
      <c r="V63" s="37"/>
      <c r="W63" s="37"/>
      <c r="X63" s="37"/>
      <c r="Y63" s="37"/>
      <c r="Z63" s="37"/>
      <c r="AA63" s="37"/>
      <c r="AB63" s="37"/>
      <c r="AC63" s="37"/>
      <c r="AD63" s="37"/>
      <c r="AE63" s="37"/>
    </row>
    <row r="67" spans="1:31" s="2" customFormat="1" ht="6.9" customHeight="1">
      <c r="A67" s="37"/>
      <c r="B67" s="52"/>
      <c r="C67" s="53"/>
      <c r="D67" s="53"/>
      <c r="E67" s="53"/>
      <c r="F67" s="53"/>
      <c r="G67" s="53"/>
      <c r="H67" s="53"/>
      <c r="I67" s="149"/>
      <c r="J67" s="53"/>
      <c r="K67" s="53"/>
      <c r="L67" s="120"/>
      <c r="S67" s="37"/>
      <c r="T67" s="37"/>
      <c r="U67" s="37"/>
      <c r="V67" s="37"/>
      <c r="W67" s="37"/>
      <c r="X67" s="37"/>
      <c r="Y67" s="37"/>
      <c r="Z67" s="37"/>
      <c r="AA67" s="37"/>
      <c r="AB67" s="37"/>
      <c r="AC67" s="37"/>
      <c r="AD67" s="37"/>
      <c r="AE67" s="37"/>
    </row>
    <row r="68" spans="1:31" s="2" customFormat="1" ht="24.9" customHeight="1">
      <c r="A68" s="37"/>
      <c r="B68" s="38"/>
      <c r="C68" s="25" t="s">
        <v>182</v>
      </c>
      <c r="D68" s="39"/>
      <c r="E68" s="39"/>
      <c r="F68" s="39"/>
      <c r="G68" s="39"/>
      <c r="H68" s="39"/>
      <c r="I68" s="119"/>
      <c r="J68" s="39"/>
      <c r="K68" s="39"/>
      <c r="L68" s="120"/>
      <c r="S68" s="37"/>
      <c r="T68" s="37"/>
      <c r="U68" s="37"/>
      <c r="V68" s="37"/>
      <c r="W68" s="37"/>
      <c r="X68" s="37"/>
      <c r="Y68" s="37"/>
      <c r="Z68" s="37"/>
      <c r="AA68" s="37"/>
      <c r="AB68" s="37"/>
      <c r="AC68" s="37"/>
      <c r="AD68" s="37"/>
      <c r="AE68" s="37"/>
    </row>
    <row r="69" spans="1:31" s="2" customFormat="1" ht="6.9" customHeight="1">
      <c r="A69" s="37"/>
      <c r="B69" s="38"/>
      <c r="C69" s="39"/>
      <c r="D69" s="39"/>
      <c r="E69" s="39"/>
      <c r="F69" s="39"/>
      <c r="G69" s="39"/>
      <c r="H69" s="39"/>
      <c r="I69" s="119"/>
      <c r="J69" s="39"/>
      <c r="K69" s="39"/>
      <c r="L69" s="120"/>
      <c r="S69" s="37"/>
      <c r="T69" s="37"/>
      <c r="U69" s="37"/>
      <c r="V69" s="37"/>
      <c r="W69" s="37"/>
      <c r="X69" s="37"/>
      <c r="Y69" s="37"/>
      <c r="Z69" s="37"/>
      <c r="AA69" s="37"/>
      <c r="AB69" s="37"/>
      <c r="AC69" s="37"/>
      <c r="AD69" s="37"/>
      <c r="AE69" s="37"/>
    </row>
    <row r="70" spans="1:31" s="2" customFormat="1" ht="12" customHeight="1">
      <c r="A70" s="37"/>
      <c r="B70" s="38"/>
      <c r="C70" s="31" t="s">
        <v>16</v>
      </c>
      <c r="D70" s="39"/>
      <c r="E70" s="39"/>
      <c r="F70" s="39"/>
      <c r="G70" s="39"/>
      <c r="H70" s="39"/>
      <c r="I70" s="119"/>
      <c r="J70" s="39"/>
      <c r="K70" s="39"/>
      <c r="L70" s="120"/>
      <c r="S70" s="37"/>
      <c r="T70" s="37"/>
      <c r="U70" s="37"/>
      <c r="V70" s="37"/>
      <c r="W70" s="37"/>
      <c r="X70" s="37"/>
      <c r="Y70" s="37"/>
      <c r="Z70" s="37"/>
      <c r="AA70" s="37"/>
      <c r="AB70" s="37"/>
      <c r="AC70" s="37"/>
      <c r="AD70" s="37"/>
      <c r="AE70" s="37"/>
    </row>
    <row r="71" spans="1:31" s="2" customFormat="1" ht="16.5" customHeight="1">
      <c r="A71" s="37"/>
      <c r="B71" s="38"/>
      <c r="C71" s="39"/>
      <c r="D71" s="39"/>
      <c r="E71" s="420" t="str">
        <f>E7</f>
        <v>BENEŠOV - DOPRAVNÍ OPATŘENÍ U NÁDRAŽÍ (město bez dotace)</v>
      </c>
      <c r="F71" s="421"/>
      <c r="G71" s="421"/>
      <c r="H71" s="421"/>
      <c r="I71" s="119"/>
      <c r="J71" s="39"/>
      <c r="K71" s="39"/>
      <c r="L71" s="120"/>
      <c r="S71" s="37"/>
      <c r="T71" s="37"/>
      <c r="U71" s="37"/>
      <c r="V71" s="37"/>
      <c r="W71" s="37"/>
      <c r="X71" s="37"/>
      <c r="Y71" s="37"/>
      <c r="Z71" s="37"/>
      <c r="AA71" s="37"/>
      <c r="AB71" s="37"/>
      <c r="AC71" s="37"/>
      <c r="AD71" s="37"/>
      <c r="AE71" s="37"/>
    </row>
    <row r="72" spans="1:31" s="2" customFormat="1" ht="12" customHeight="1">
      <c r="A72" s="37"/>
      <c r="B72" s="38"/>
      <c r="C72" s="31" t="s">
        <v>132</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16.5" customHeight="1">
      <c r="A73" s="37"/>
      <c r="B73" s="38"/>
      <c r="C73" s="39"/>
      <c r="D73" s="39"/>
      <c r="E73" s="369" t="str">
        <f>E9</f>
        <v>SO451 - SO 451 - Úprava optické a metalické sítě Telefonica</v>
      </c>
      <c r="F73" s="422"/>
      <c r="G73" s="422"/>
      <c r="H73" s="422"/>
      <c r="I73" s="119"/>
      <c r="J73" s="39"/>
      <c r="K73" s="39"/>
      <c r="L73" s="120"/>
      <c r="S73" s="37"/>
      <c r="T73" s="37"/>
      <c r="U73" s="37"/>
      <c r="V73" s="37"/>
      <c r="W73" s="37"/>
      <c r="X73" s="37"/>
      <c r="Y73" s="37"/>
      <c r="Z73" s="37"/>
      <c r="AA73" s="37"/>
      <c r="AB73" s="37"/>
      <c r="AC73" s="37"/>
      <c r="AD73" s="37"/>
      <c r="AE73" s="37"/>
    </row>
    <row r="74" spans="1:31" s="2" customFormat="1" ht="6.9" customHeight="1">
      <c r="A74" s="37"/>
      <c r="B74" s="38"/>
      <c r="C74" s="39"/>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2" customHeight="1">
      <c r="A75" s="37"/>
      <c r="B75" s="38"/>
      <c r="C75" s="31" t="s">
        <v>22</v>
      </c>
      <c r="D75" s="39"/>
      <c r="E75" s="39"/>
      <c r="F75" s="29" t="str">
        <f>F12</f>
        <v>Benešov</v>
      </c>
      <c r="G75" s="39"/>
      <c r="H75" s="39"/>
      <c r="I75" s="121" t="s">
        <v>24</v>
      </c>
      <c r="J75" s="62" t="str">
        <f>IF(J12="","",J12)</f>
        <v>25. 9. 2019</v>
      </c>
      <c r="K75" s="39"/>
      <c r="L75" s="120"/>
      <c r="S75" s="37"/>
      <c r="T75" s="37"/>
      <c r="U75" s="37"/>
      <c r="V75" s="37"/>
      <c r="W75" s="37"/>
      <c r="X75" s="37"/>
      <c r="Y75" s="37"/>
      <c r="Z75" s="37"/>
      <c r="AA75" s="37"/>
      <c r="AB75" s="37"/>
      <c r="AC75" s="37"/>
      <c r="AD75" s="37"/>
      <c r="AE75" s="37"/>
    </row>
    <row r="76" spans="1:31" s="2" customFormat="1" ht="6.9" customHeight="1">
      <c r="A76" s="37"/>
      <c r="B76" s="38"/>
      <c r="C76" s="39"/>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15.15" customHeight="1">
      <c r="A77" s="37"/>
      <c r="B77" s="38"/>
      <c r="C77" s="31" t="s">
        <v>30</v>
      </c>
      <c r="D77" s="39"/>
      <c r="E77" s="39"/>
      <c r="F77" s="29" t="str">
        <f>E15</f>
        <v>Město Benešov</v>
      </c>
      <c r="G77" s="39"/>
      <c r="H77" s="39"/>
      <c r="I77" s="121" t="s">
        <v>37</v>
      </c>
      <c r="J77" s="35" t="str">
        <f>E21</f>
        <v>DOPAS s.r.o.</v>
      </c>
      <c r="K77" s="39"/>
      <c r="L77" s="120"/>
      <c r="S77" s="37"/>
      <c r="T77" s="37"/>
      <c r="U77" s="37"/>
      <c r="V77" s="37"/>
      <c r="W77" s="37"/>
      <c r="X77" s="37"/>
      <c r="Y77" s="37"/>
      <c r="Z77" s="37"/>
      <c r="AA77" s="37"/>
      <c r="AB77" s="37"/>
      <c r="AC77" s="37"/>
      <c r="AD77" s="37"/>
      <c r="AE77" s="37"/>
    </row>
    <row r="78" spans="1:31" s="2" customFormat="1" ht="15.15" customHeight="1">
      <c r="A78" s="37"/>
      <c r="B78" s="38"/>
      <c r="C78" s="31" t="s">
        <v>35</v>
      </c>
      <c r="D78" s="39"/>
      <c r="E78" s="39"/>
      <c r="F78" s="29" t="str">
        <f>IF(E18="","",E18)</f>
        <v>Vyplň údaj</v>
      </c>
      <c r="G78" s="39"/>
      <c r="H78" s="39"/>
      <c r="I78" s="121" t="s">
        <v>41</v>
      </c>
      <c r="J78" s="35" t="str">
        <f>E24</f>
        <v>STAPO UL s.r.o.</v>
      </c>
      <c r="K78" s="39"/>
      <c r="L78" s="120"/>
      <c r="S78" s="37"/>
      <c r="T78" s="37"/>
      <c r="U78" s="37"/>
      <c r="V78" s="37"/>
      <c r="W78" s="37"/>
      <c r="X78" s="37"/>
      <c r="Y78" s="37"/>
      <c r="Z78" s="37"/>
      <c r="AA78" s="37"/>
      <c r="AB78" s="37"/>
      <c r="AC78" s="37"/>
      <c r="AD78" s="37"/>
      <c r="AE78" s="37"/>
    </row>
    <row r="79" spans="1:31" s="2" customFormat="1" ht="10.35" customHeight="1">
      <c r="A79" s="37"/>
      <c r="B79" s="38"/>
      <c r="C79" s="39"/>
      <c r="D79" s="39"/>
      <c r="E79" s="39"/>
      <c r="F79" s="39"/>
      <c r="G79" s="39"/>
      <c r="H79" s="39"/>
      <c r="I79" s="119"/>
      <c r="J79" s="39"/>
      <c r="K79" s="39"/>
      <c r="L79" s="120"/>
      <c r="S79" s="37"/>
      <c r="T79" s="37"/>
      <c r="U79" s="37"/>
      <c r="V79" s="37"/>
      <c r="W79" s="37"/>
      <c r="X79" s="37"/>
      <c r="Y79" s="37"/>
      <c r="Z79" s="37"/>
      <c r="AA79" s="37"/>
      <c r="AB79" s="37"/>
      <c r="AC79" s="37"/>
      <c r="AD79" s="37"/>
      <c r="AE79" s="37"/>
    </row>
    <row r="80" spans="1:31" s="11" customFormat="1" ht="29.25" customHeight="1">
      <c r="A80" s="168"/>
      <c r="B80" s="169"/>
      <c r="C80" s="170" t="s">
        <v>183</v>
      </c>
      <c r="D80" s="171" t="s">
        <v>66</v>
      </c>
      <c r="E80" s="171" t="s">
        <v>62</v>
      </c>
      <c r="F80" s="171" t="s">
        <v>63</v>
      </c>
      <c r="G80" s="171" t="s">
        <v>184</v>
      </c>
      <c r="H80" s="171" t="s">
        <v>185</v>
      </c>
      <c r="I80" s="172" t="s">
        <v>186</v>
      </c>
      <c r="J80" s="171" t="s">
        <v>169</v>
      </c>
      <c r="K80" s="173" t="s">
        <v>187</v>
      </c>
      <c r="L80" s="174"/>
      <c r="M80" s="71" t="s">
        <v>32</v>
      </c>
      <c r="N80" s="72" t="s">
        <v>51</v>
      </c>
      <c r="O80" s="72" t="s">
        <v>188</v>
      </c>
      <c r="P80" s="72" t="s">
        <v>189</v>
      </c>
      <c r="Q80" s="72" t="s">
        <v>190</v>
      </c>
      <c r="R80" s="72" t="s">
        <v>191</v>
      </c>
      <c r="S80" s="72" t="s">
        <v>192</v>
      </c>
      <c r="T80" s="73" t="s">
        <v>193</v>
      </c>
      <c r="U80" s="168"/>
      <c r="V80" s="168"/>
      <c r="W80" s="168"/>
      <c r="X80" s="168"/>
      <c r="Y80" s="168"/>
      <c r="Z80" s="168"/>
      <c r="AA80" s="168"/>
      <c r="AB80" s="168"/>
      <c r="AC80" s="168"/>
      <c r="AD80" s="168"/>
      <c r="AE80" s="168"/>
    </row>
    <row r="81" spans="1:65" s="2" customFormat="1" ht="22.8" customHeight="1">
      <c r="A81" s="37"/>
      <c r="B81" s="38"/>
      <c r="C81" s="78" t="s">
        <v>194</v>
      </c>
      <c r="D81" s="39"/>
      <c r="E81" s="39"/>
      <c r="F81" s="39"/>
      <c r="G81" s="39"/>
      <c r="H81" s="39"/>
      <c r="I81" s="119"/>
      <c r="J81" s="175">
        <f>BK81</f>
        <v>0</v>
      </c>
      <c r="K81" s="39"/>
      <c r="L81" s="42"/>
      <c r="M81" s="74"/>
      <c r="N81" s="176"/>
      <c r="O81" s="75"/>
      <c r="P81" s="177">
        <f>P82</f>
        <v>0</v>
      </c>
      <c r="Q81" s="75"/>
      <c r="R81" s="177">
        <f>R82</f>
        <v>0</v>
      </c>
      <c r="S81" s="75"/>
      <c r="T81" s="178">
        <f>T82</f>
        <v>0</v>
      </c>
      <c r="U81" s="37"/>
      <c r="V81" s="37"/>
      <c r="W81" s="37"/>
      <c r="X81" s="37"/>
      <c r="Y81" s="37"/>
      <c r="Z81" s="37"/>
      <c r="AA81" s="37"/>
      <c r="AB81" s="37"/>
      <c r="AC81" s="37"/>
      <c r="AD81" s="37"/>
      <c r="AE81" s="37"/>
      <c r="AT81" s="19" t="s">
        <v>80</v>
      </c>
      <c r="AU81" s="19" t="s">
        <v>170</v>
      </c>
      <c r="BK81" s="179">
        <f>BK82</f>
        <v>0</v>
      </c>
    </row>
    <row r="82" spans="1:65" s="12" customFormat="1" ht="25.95" customHeight="1">
      <c r="B82" s="180"/>
      <c r="C82" s="181"/>
      <c r="D82" s="182" t="s">
        <v>80</v>
      </c>
      <c r="E82" s="183" t="s">
        <v>336</v>
      </c>
      <c r="F82" s="183" t="s">
        <v>1167</v>
      </c>
      <c r="G82" s="181"/>
      <c r="H82" s="181"/>
      <c r="I82" s="184"/>
      <c r="J82" s="185">
        <f>BK82</f>
        <v>0</v>
      </c>
      <c r="K82" s="181"/>
      <c r="L82" s="186"/>
      <c r="M82" s="187"/>
      <c r="N82" s="188"/>
      <c r="O82" s="188"/>
      <c r="P82" s="189">
        <f>P83</f>
        <v>0</v>
      </c>
      <c r="Q82" s="188"/>
      <c r="R82" s="189">
        <f>R83</f>
        <v>0</v>
      </c>
      <c r="S82" s="188"/>
      <c r="T82" s="190">
        <f>T83</f>
        <v>0</v>
      </c>
      <c r="AR82" s="191" t="s">
        <v>114</v>
      </c>
      <c r="AT82" s="192" t="s">
        <v>80</v>
      </c>
      <c r="AU82" s="192" t="s">
        <v>81</v>
      </c>
      <c r="AY82" s="191" t="s">
        <v>197</v>
      </c>
      <c r="BK82" s="193">
        <f>BK83</f>
        <v>0</v>
      </c>
    </row>
    <row r="83" spans="1:65" s="12" customFormat="1" ht="22.8" customHeight="1">
      <c r="B83" s="180"/>
      <c r="C83" s="181"/>
      <c r="D83" s="182" t="s">
        <v>80</v>
      </c>
      <c r="E83" s="194" t="s">
        <v>1168</v>
      </c>
      <c r="F83" s="194" t="s">
        <v>1169</v>
      </c>
      <c r="G83" s="181"/>
      <c r="H83" s="181"/>
      <c r="I83" s="184"/>
      <c r="J83" s="195">
        <f>BK83</f>
        <v>0</v>
      </c>
      <c r="K83" s="181"/>
      <c r="L83" s="186"/>
      <c r="M83" s="187"/>
      <c r="N83" s="188"/>
      <c r="O83" s="188"/>
      <c r="P83" s="189">
        <f>P84</f>
        <v>0</v>
      </c>
      <c r="Q83" s="188"/>
      <c r="R83" s="189">
        <f>R84</f>
        <v>0</v>
      </c>
      <c r="S83" s="188"/>
      <c r="T83" s="190">
        <f>T84</f>
        <v>0</v>
      </c>
      <c r="AR83" s="191" t="s">
        <v>114</v>
      </c>
      <c r="AT83" s="192" t="s">
        <v>80</v>
      </c>
      <c r="AU83" s="192" t="s">
        <v>40</v>
      </c>
      <c r="AY83" s="191" t="s">
        <v>197</v>
      </c>
      <c r="BK83" s="193">
        <f>BK84</f>
        <v>0</v>
      </c>
    </row>
    <row r="84" spans="1:65" s="2" customFormat="1" ht="16.5" customHeight="1">
      <c r="A84" s="37"/>
      <c r="B84" s="38"/>
      <c r="C84" s="196" t="s">
        <v>40</v>
      </c>
      <c r="D84" s="196" t="s">
        <v>199</v>
      </c>
      <c r="E84" s="197" t="s">
        <v>1170</v>
      </c>
      <c r="F84" s="198" t="s">
        <v>1174</v>
      </c>
      <c r="G84" s="199" t="s">
        <v>165</v>
      </c>
      <c r="H84" s="200">
        <v>1</v>
      </c>
      <c r="I84" s="201"/>
      <c r="J84" s="202">
        <f>ROUND(I84*H84,2)</f>
        <v>0</v>
      </c>
      <c r="K84" s="198" t="s">
        <v>32</v>
      </c>
      <c r="L84" s="42"/>
      <c r="M84" s="269" t="s">
        <v>32</v>
      </c>
      <c r="N84" s="270" t="s">
        <v>52</v>
      </c>
      <c r="O84" s="271"/>
      <c r="P84" s="272">
        <f>O84*H84</f>
        <v>0</v>
      </c>
      <c r="Q84" s="272">
        <v>0</v>
      </c>
      <c r="R84" s="272">
        <f>Q84*H84</f>
        <v>0</v>
      </c>
      <c r="S84" s="272">
        <v>0</v>
      </c>
      <c r="T84" s="273">
        <f>S84*H84</f>
        <v>0</v>
      </c>
      <c r="U84" s="37"/>
      <c r="V84" s="37"/>
      <c r="W84" s="37"/>
      <c r="X84" s="37"/>
      <c r="Y84" s="37"/>
      <c r="Z84" s="37"/>
      <c r="AA84" s="37"/>
      <c r="AB84" s="37"/>
      <c r="AC84" s="37"/>
      <c r="AD84" s="37"/>
      <c r="AE84" s="37"/>
      <c r="AR84" s="207" t="s">
        <v>591</v>
      </c>
      <c r="AT84" s="207" t="s">
        <v>199</v>
      </c>
      <c r="AU84" s="207" t="s">
        <v>90</v>
      </c>
      <c r="AY84" s="19" t="s">
        <v>197</v>
      </c>
      <c r="BE84" s="208">
        <f>IF(N84="základní",J84,0)</f>
        <v>0</v>
      </c>
      <c r="BF84" s="208">
        <f>IF(N84="snížená",J84,0)</f>
        <v>0</v>
      </c>
      <c r="BG84" s="208">
        <f>IF(N84="zákl. přenesená",J84,0)</f>
        <v>0</v>
      </c>
      <c r="BH84" s="208">
        <f>IF(N84="sníž. přenesená",J84,0)</f>
        <v>0</v>
      </c>
      <c r="BI84" s="208">
        <f>IF(N84="nulová",J84,0)</f>
        <v>0</v>
      </c>
      <c r="BJ84" s="19" t="s">
        <v>40</v>
      </c>
      <c r="BK84" s="208">
        <f>ROUND(I84*H84,2)</f>
        <v>0</v>
      </c>
      <c r="BL84" s="19" t="s">
        <v>591</v>
      </c>
      <c r="BM84" s="207" t="s">
        <v>1175</v>
      </c>
    </row>
    <row r="85" spans="1:65" s="2" customFormat="1" ht="6.9" customHeight="1">
      <c r="A85" s="37"/>
      <c r="B85" s="50"/>
      <c r="C85" s="51"/>
      <c r="D85" s="51"/>
      <c r="E85" s="51"/>
      <c r="F85" s="51"/>
      <c r="G85" s="51"/>
      <c r="H85" s="51"/>
      <c r="I85" s="146"/>
      <c r="J85" s="51"/>
      <c r="K85" s="51"/>
      <c r="L85" s="42"/>
      <c r="M85" s="37"/>
      <c r="O85" s="37"/>
      <c r="P85" s="37"/>
      <c r="Q85" s="37"/>
      <c r="R85" s="37"/>
      <c r="S85" s="37"/>
      <c r="T85" s="37"/>
      <c r="U85" s="37"/>
      <c r="V85" s="37"/>
      <c r="W85" s="37"/>
      <c r="X85" s="37"/>
      <c r="Y85" s="37"/>
      <c r="Z85" s="37"/>
      <c r="AA85" s="37"/>
      <c r="AB85" s="37"/>
      <c r="AC85" s="37"/>
      <c r="AD85" s="37"/>
      <c r="AE85" s="37"/>
    </row>
  </sheetData>
  <sheetProtection algorithmName="SHA-512" hashValue="y1uNHSEDvMuTJC2I974nkY2zUxRYCqeou7k2/kGB64LT09hLtFyi3HMjEvFeBGdUG0at0OJhUGe2t0plRoNM6A==" saltValue="GZyJZHREGns5bOglbNtZpNwEVlFsWRQ01/JQ6QcwmV0XLA7nGt4zQNmHa46ea3ATmK6yrgu34EyV93fvLrBDMg==" spinCount="100000" sheet="1" objects="1" scenarios="1" formatColumns="0" formatRows="0" autoFilter="0"/>
  <autoFilter ref="C80:K84" xr:uid="{00000000-0009-0000-0000-000004000000}"/>
  <mergeCells count="9">
    <mergeCell ref="E50:H50"/>
    <mergeCell ref="E71:H71"/>
    <mergeCell ref="E73:H73"/>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 BEZ DOTACE)&amp;CDOPAS s.r.o.&amp;RPOLOŽKOVÝ VÝKAZ VÝMĚR</oddHeader>
    <oddFooter>&amp;LSO 451 - Úprava optické a metalické sítě Telefonica&amp;CStrana &amp;P z &amp;N&amp;RPoložkový soupis prací</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26"/>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106</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118</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(město bez dotace)</v>
      </c>
      <c r="F7" s="414"/>
      <c r="G7" s="414"/>
      <c r="H7" s="414"/>
      <c r="I7" s="111"/>
      <c r="L7" s="22"/>
    </row>
    <row r="8" spans="1:46" s="1" customFormat="1" ht="12" customHeight="1">
      <c r="B8" s="22"/>
      <c r="D8" s="118" t="s">
        <v>132</v>
      </c>
      <c r="I8" s="111"/>
      <c r="L8" s="22"/>
    </row>
    <row r="9" spans="1:46" s="2" customFormat="1" ht="16.5" customHeight="1">
      <c r="A9" s="37"/>
      <c r="B9" s="42"/>
      <c r="C9" s="37"/>
      <c r="D9" s="37"/>
      <c r="E9" s="413" t="s">
        <v>1176</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1177</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1178</v>
      </c>
      <c r="F11" s="416"/>
      <c r="G11" s="416"/>
      <c r="H11" s="416"/>
      <c r="I11" s="119"/>
      <c r="J11" s="37"/>
      <c r="K11" s="37"/>
      <c r="L11" s="120"/>
      <c r="S11" s="37"/>
      <c r="T11" s="37"/>
      <c r="U11" s="37"/>
      <c r="V11" s="37"/>
      <c r="W11" s="37"/>
      <c r="X11" s="37"/>
      <c r="Y11" s="37"/>
      <c r="Z11" s="37"/>
      <c r="AA11" s="37"/>
      <c r="AB11" s="37"/>
      <c r="AC11" s="37"/>
      <c r="AD11" s="37"/>
      <c r="AE11" s="37"/>
    </row>
    <row r="12" spans="1:46" s="2" customFormat="1" ht="10.199999999999999">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6" t="s">
        <v>19</v>
      </c>
      <c r="G13" s="37"/>
      <c r="H13" s="37"/>
      <c r="I13" s="121" t="s">
        <v>20</v>
      </c>
      <c r="J13" s="106" t="s">
        <v>32</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6" t="s">
        <v>23</v>
      </c>
      <c r="G14" s="37"/>
      <c r="H14" s="37"/>
      <c r="I14" s="121" t="s">
        <v>24</v>
      </c>
      <c r="J14" s="122" t="str">
        <f>'Rekapitulace stavby'!AN8</f>
        <v>25. 9. 2019</v>
      </c>
      <c r="K14" s="37"/>
      <c r="L14" s="120"/>
      <c r="S14" s="37"/>
      <c r="T14" s="37"/>
      <c r="U14" s="37"/>
      <c r="V14" s="37"/>
      <c r="W14" s="37"/>
      <c r="X14" s="37"/>
      <c r="Y14" s="37"/>
      <c r="Z14" s="37"/>
      <c r="AA14" s="37"/>
      <c r="AB14" s="37"/>
      <c r="AC14" s="37"/>
      <c r="AD14" s="37"/>
      <c r="AE14" s="37"/>
    </row>
    <row r="15" spans="1:46" s="2" customFormat="1" ht="10.8" customHeight="1">
      <c r="A15" s="37"/>
      <c r="B15" s="42"/>
      <c r="C15" s="37"/>
      <c r="D15" s="37"/>
      <c r="E15" s="37"/>
      <c r="F15" s="37"/>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30</v>
      </c>
      <c r="E16" s="37"/>
      <c r="F16" s="37"/>
      <c r="G16" s="37"/>
      <c r="H16" s="37"/>
      <c r="I16" s="121" t="s">
        <v>31</v>
      </c>
      <c r="J16" s="106" t="s">
        <v>32</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6" t="s">
        <v>33</v>
      </c>
      <c r="F17" s="37"/>
      <c r="G17" s="37"/>
      <c r="H17" s="37"/>
      <c r="I17" s="121" t="s">
        <v>34</v>
      </c>
      <c r="J17" s="106" t="s">
        <v>32</v>
      </c>
      <c r="K17" s="37"/>
      <c r="L17" s="120"/>
      <c r="S17" s="37"/>
      <c r="T17" s="37"/>
      <c r="U17" s="37"/>
      <c r="V17" s="37"/>
      <c r="W17" s="37"/>
      <c r="X17" s="37"/>
      <c r="Y17" s="37"/>
      <c r="Z17" s="37"/>
      <c r="AA17" s="37"/>
      <c r="AB17" s="37"/>
      <c r="AC17" s="37"/>
      <c r="AD17" s="37"/>
      <c r="AE17" s="37"/>
    </row>
    <row r="18" spans="1:31" s="2" customFormat="1" ht="6.9"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35</v>
      </c>
      <c r="E19" s="37"/>
      <c r="F19" s="37"/>
      <c r="G19" s="37"/>
      <c r="H19" s="37"/>
      <c r="I19" s="121" t="s">
        <v>31</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34</v>
      </c>
      <c r="J20" s="32" t="str">
        <f>'Rekapitulace stavby'!AN14</f>
        <v>Vyplň údaj</v>
      </c>
      <c r="K20" s="37"/>
      <c r="L20" s="120"/>
      <c r="S20" s="37"/>
      <c r="T20" s="37"/>
      <c r="U20" s="37"/>
      <c r="V20" s="37"/>
      <c r="W20" s="37"/>
      <c r="X20" s="37"/>
      <c r="Y20" s="37"/>
      <c r="Z20" s="37"/>
      <c r="AA20" s="37"/>
      <c r="AB20" s="37"/>
      <c r="AC20" s="37"/>
      <c r="AD20" s="37"/>
      <c r="AE20" s="37"/>
    </row>
    <row r="21" spans="1:31" s="2" customFormat="1" ht="6.9"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37</v>
      </c>
      <c r="E22" s="37"/>
      <c r="F22" s="37"/>
      <c r="G22" s="37"/>
      <c r="H22" s="37"/>
      <c r="I22" s="121" t="s">
        <v>31</v>
      </c>
      <c r="J22" s="106" t="s">
        <v>32</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6" t="s">
        <v>39</v>
      </c>
      <c r="F23" s="37"/>
      <c r="G23" s="37"/>
      <c r="H23" s="37"/>
      <c r="I23" s="121" t="s">
        <v>34</v>
      </c>
      <c r="J23" s="106" t="s">
        <v>32</v>
      </c>
      <c r="K23" s="37"/>
      <c r="L23" s="120"/>
      <c r="S23" s="37"/>
      <c r="T23" s="37"/>
      <c r="U23" s="37"/>
      <c r="V23" s="37"/>
      <c r="W23" s="37"/>
      <c r="X23" s="37"/>
      <c r="Y23" s="37"/>
      <c r="Z23" s="37"/>
      <c r="AA23" s="37"/>
      <c r="AB23" s="37"/>
      <c r="AC23" s="37"/>
      <c r="AD23" s="37"/>
      <c r="AE23" s="37"/>
    </row>
    <row r="24" spans="1:31" s="2" customFormat="1" ht="6.9"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41</v>
      </c>
      <c r="E25" s="37"/>
      <c r="F25" s="37"/>
      <c r="G25" s="37"/>
      <c r="H25" s="37"/>
      <c r="I25" s="121" t="s">
        <v>31</v>
      </c>
      <c r="J25" s="106" t="s">
        <v>42</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6" t="s">
        <v>44</v>
      </c>
      <c r="F26" s="37"/>
      <c r="G26" s="37"/>
      <c r="H26" s="37"/>
      <c r="I26" s="121" t="s">
        <v>34</v>
      </c>
      <c r="J26" s="106" t="s">
        <v>32</v>
      </c>
      <c r="K26" s="37"/>
      <c r="L26" s="120"/>
      <c r="S26" s="37"/>
      <c r="T26" s="37"/>
      <c r="U26" s="37"/>
      <c r="V26" s="37"/>
      <c r="W26" s="37"/>
      <c r="X26" s="37"/>
      <c r="Y26" s="37"/>
      <c r="Z26" s="37"/>
      <c r="AA26" s="37"/>
      <c r="AB26" s="37"/>
      <c r="AC26" s="37"/>
      <c r="AD26" s="37"/>
      <c r="AE26" s="37"/>
    </row>
    <row r="27" spans="1:31" s="2" customFormat="1" ht="6.9"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45</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16.5" customHeight="1">
      <c r="A29" s="123"/>
      <c r="B29" s="124"/>
      <c r="C29" s="123"/>
      <c r="D29" s="123"/>
      <c r="E29" s="419" t="s">
        <v>32</v>
      </c>
      <c r="F29" s="419"/>
      <c r="G29" s="419"/>
      <c r="H29" s="419"/>
      <c r="I29" s="125"/>
      <c r="J29" s="123"/>
      <c r="K29" s="123"/>
      <c r="L29" s="126"/>
      <c r="S29" s="123"/>
      <c r="T29" s="123"/>
      <c r="U29" s="123"/>
      <c r="V29" s="123"/>
      <c r="W29" s="123"/>
      <c r="X29" s="123"/>
      <c r="Y29" s="123"/>
      <c r="Z29" s="123"/>
      <c r="AA29" s="123"/>
      <c r="AB29" s="123"/>
      <c r="AC29" s="123"/>
      <c r="AD29" s="123"/>
      <c r="AE29" s="123"/>
    </row>
    <row r="30" spans="1:31" s="2" customFormat="1" ht="6.9"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25.35" customHeight="1">
      <c r="A32" s="37"/>
      <c r="B32" s="42"/>
      <c r="C32" s="37"/>
      <c r="D32" s="129" t="s">
        <v>47</v>
      </c>
      <c r="E32" s="37"/>
      <c r="F32" s="37"/>
      <c r="G32" s="37"/>
      <c r="H32" s="37"/>
      <c r="I32" s="119"/>
      <c r="J32" s="130">
        <f>ROUND(J87, 0)</f>
        <v>0</v>
      </c>
      <c r="K32" s="37"/>
      <c r="L32" s="120"/>
      <c r="S32" s="37"/>
      <c r="T32" s="37"/>
      <c r="U32" s="37"/>
      <c r="V32" s="37"/>
      <c r="W32" s="37"/>
      <c r="X32" s="37"/>
      <c r="Y32" s="37"/>
      <c r="Z32" s="37"/>
      <c r="AA32" s="37"/>
      <c r="AB32" s="37"/>
      <c r="AC32" s="37"/>
      <c r="AD32" s="37"/>
      <c r="AE32" s="37"/>
    </row>
    <row r="33" spans="1:31" s="2" customFormat="1" ht="6.9" customHeight="1">
      <c r="A33" s="37"/>
      <c r="B33" s="42"/>
      <c r="C33" s="37"/>
      <c r="D33" s="127"/>
      <c r="E33" s="127"/>
      <c r="F33" s="127"/>
      <c r="G33" s="127"/>
      <c r="H33" s="127"/>
      <c r="I33" s="128"/>
      <c r="J33" s="127"/>
      <c r="K33" s="127"/>
      <c r="L33" s="120"/>
      <c r="S33" s="37"/>
      <c r="T33" s="37"/>
      <c r="U33" s="37"/>
      <c r="V33" s="37"/>
      <c r="W33" s="37"/>
      <c r="X33" s="37"/>
      <c r="Y33" s="37"/>
      <c r="Z33" s="37"/>
      <c r="AA33" s="37"/>
      <c r="AB33" s="37"/>
      <c r="AC33" s="37"/>
      <c r="AD33" s="37"/>
      <c r="AE33" s="37"/>
    </row>
    <row r="34" spans="1:31" s="2" customFormat="1" ht="14.4" customHeight="1">
      <c r="A34" s="37"/>
      <c r="B34" s="42"/>
      <c r="C34" s="37"/>
      <c r="D34" s="37"/>
      <c r="E34" s="37"/>
      <c r="F34" s="131" t="s">
        <v>49</v>
      </c>
      <c r="G34" s="37"/>
      <c r="H34" s="37"/>
      <c r="I34" s="132" t="s">
        <v>48</v>
      </c>
      <c r="J34" s="131" t="s">
        <v>50</v>
      </c>
      <c r="K34" s="37"/>
      <c r="L34" s="120"/>
      <c r="S34" s="37"/>
      <c r="T34" s="37"/>
      <c r="U34" s="37"/>
      <c r="V34" s="37"/>
      <c r="W34" s="37"/>
      <c r="X34" s="37"/>
      <c r="Y34" s="37"/>
      <c r="Z34" s="37"/>
      <c r="AA34" s="37"/>
      <c r="AB34" s="37"/>
      <c r="AC34" s="37"/>
      <c r="AD34" s="37"/>
      <c r="AE34" s="37"/>
    </row>
    <row r="35" spans="1:31" s="2" customFormat="1" ht="14.4" customHeight="1">
      <c r="A35" s="37"/>
      <c r="B35" s="42"/>
      <c r="C35" s="37"/>
      <c r="D35" s="133" t="s">
        <v>51</v>
      </c>
      <c r="E35" s="118" t="s">
        <v>52</v>
      </c>
      <c r="F35" s="134">
        <f>ROUND((SUM(BE87:BE125)),  0)</f>
        <v>0</v>
      </c>
      <c r="G35" s="37"/>
      <c r="H35" s="37"/>
      <c r="I35" s="135">
        <v>0.21</v>
      </c>
      <c r="J35" s="134">
        <f>ROUND(((SUM(BE87:BE125))*I35),  0)</f>
        <v>0</v>
      </c>
      <c r="K35" s="37"/>
      <c r="L35" s="120"/>
      <c r="S35" s="37"/>
      <c r="T35" s="37"/>
      <c r="U35" s="37"/>
      <c r="V35" s="37"/>
      <c r="W35" s="37"/>
      <c r="X35" s="37"/>
      <c r="Y35" s="37"/>
      <c r="Z35" s="37"/>
      <c r="AA35" s="37"/>
      <c r="AB35" s="37"/>
      <c r="AC35" s="37"/>
      <c r="AD35" s="37"/>
      <c r="AE35" s="37"/>
    </row>
    <row r="36" spans="1:31" s="2" customFormat="1" ht="14.4" customHeight="1">
      <c r="A36" s="37"/>
      <c r="B36" s="42"/>
      <c r="C36" s="37"/>
      <c r="D36" s="37"/>
      <c r="E36" s="118" t="s">
        <v>53</v>
      </c>
      <c r="F36" s="134">
        <f>ROUND((SUM(BF87:BF125)),  0)</f>
        <v>0</v>
      </c>
      <c r="G36" s="37"/>
      <c r="H36" s="37"/>
      <c r="I36" s="135">
        <v>0.15</v>
      </c>
      <c r="J36" s="134">
        <f>ROUND(((SUM(BF87:BF125))*I36),  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ROUND((SUM(BG87:BG125)),  0)</f>
        <v>0</v>
      </c>
      <c r="G37" s="37"/>
      <c r="H37" s="37"/>
      <c r="I37" s="135">
        <v>0.21</v>
      </c>
      <c r="J37" s="134">
        <f>0</f>
        <v>0</v>
      </c>
      <c r="K37" s="37"/>
      <c r="L37" s="120"/>
      <c r="S37" s="37"/>
      <c r="T37" s="37"/>
      <c r="U37" s="37"/>
      <c r="V37" s="37"/>
      <c r="W37" s="37"/>
      <c r="X37" s="37"/>
      <c r="Y37" s="37"/>
      <c r="Z37" s="37"/>
      <c r="AA37" s="37"/>
      <c r="AB37" s="37"/>
      <c r="AC37" s="37"/>
      <c r="AD37" s="37"/>
      <c r="AE37" s="37"/>
    </row>
    <row r="38" spans="1:31" s="2" customFormat="1" ht="14.4" hidden="1" customHeight="1">
      <c r="A38" s="37"/>
      <c r="B38" s="42"/>
      <c r="C38" s="37"/>
      <c r="D38" s="37"/>
      <c r="E38" s="118" t="s">
        <v>55</v>
      </c>
      <c r="F38" s="134">
        <f>ROUND((SUM(BH87:BH125)),  0)</f>
        <v>0</v>
      </c>
      <c r="G38" s="37"/>
      <c r="H38" s="37"/>
      <c r="I38" s="135">
        <v>0.15</v>
      </c>
      <c r="J38" s="134">
        <f>0</f>
        <v>0</v>
      </c>
      <c r="K38" s="37"/>
      <c r="L38" s="120"/>
      <c r="S38" s="37"/>
      <c r="T38" s="37"/>
      <c r="U38" s="37"/>
      <c r="V38" s="37"/>
      <c r="W38" s="37"/>
      <c r="X38" s="37"/>
      <c r="Y38" s="37"/>
      <c r="Z38" s="37"/>
      <c r="AA38" s="37"/>
      <c r="AB38" s="37"/>
      <c r="AC38" s="37"/>
      <c r="AD38" s="37"/>
      <c r="AE38" s="37"/>
    </row>
    <row r="39" spans="1:31" s="2" customFormat="1" ht="14.4" hidden="1" customHeight="1">
      <c r="A39" s="37"/>
      <c r="B39" s="42"/>
      <c r="C39" s="37"/>
      <c r="D39" s="37"/>
      <c r="E39" s="118" t="s">
        <v>56</v>
      </c>
      <c r="F39" s="134">
        <f>ROUND((SUM(BI87:BI125)),  0)</f>
        <v>0</v>
      </c>
      <c r="G39" s="37"/>
      <c r="H39" s="37"/>
      <c r="I39" s="135">
        <v>0</v>
      </c>
      <c r="J39" s="134">
        <f>0</f>
        <v>0</v>
      </c>
      <c r="K39" s="37"/>
      <c r="L39" s="120"/>
      <c r="S39" s="37"/>
      <c r="T39" s="37"/>
      <c r="U39" s="37"/>
      <c r="V39" s="37"/>
      <c r="W39" s="37"/>
      <c r="X39" s="37"/>
      <c r="Y39" s="37"/>
      <c r="Z39" s="37"/>
      <c r="AA39" s="37"/>
      <c r="AB39" s="37"/>
      <c r="AC39" s="37"/>
      <c r="AD39" s="37"/>
      <c r="AE39" s="37"/>
    </row>
    <row r="40" spans="1:31" s="2" customFormat="1" ht="6.9"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6"/>
      <c r="D41" s="137" t="s">
        <v>57</v>
      </c>
      <c r="E41" s="138"/>
      <c r="F41" s="138"/>
      <c r="G41" s="139" t="s">
        <v>58</v>
      </c>
      <c r="H41" s="140" t="s">
        <v>59</v>
      </c>
      <c r="I41" s="141"/>
      <c r="J41" s="142">
        <f>SUM(J32:J39)</f>
        <v>0</v>
      </c>
      <c r="K41" s="143"/>
      <c r="L41" s="120"/>
      <c r="S41" s="37"/>
      <c r="T41" s="37"/>
      <c r="U41" s="37"/>
      <c r="V41" s="37"/>
      <c r="W41" s="37"/>
      <c r="X41" s="37"/>
      <c r="Y41" s="37"/>
      <c r="Z41" s="37"/>
      <c r="AA41" s="37"/>
      <c r="AB41" s="37"/>
      <c r="AC41" s="37"/>
      <c r="AD41" s="37"/>
      <c r="AE41" s="37"/>
    </row>
    <row r="42" spans="1:31" s="2" customFormat="1" ht="14.4" customHeight="1">
      <c r="A42" s="37"/>
      <c r="B42" s="144"/>
      <c r="C42" s="145"/>
      <c r="D42" s="145"/>
      <c r="E42" s="145"/>
      <c r="F42" s="145"/>
      <c r="G42" s="145"/>
      <c r="H42" s="145"/>
      <c r="I42" s="146"/>
      <c r="J42" s="145"/>
      <c r="K42" s="145"/>
      <c r="L42" s="120"/>
      <c r="S42" s="37"/>
      <c r="T42" s="37"/>
      <c r="U42" s="37"/>
      <c r="V42" s="37"/>
      <c r="W42" s="37"/>
      <c r="X42" s="37"/>
      <c r="Y42" s="37"/>
      <c r="Z42" s="37"/>
      <c r="AA42" s="37"/>
      <c r="AB42" s="37"/>
      <c r="AC42" s="37"/>
      <c r="AD42" s="37"/>
      <c r="AE42" s="37"/>
    </row>
    <row r="46" spans="1:31" s="2" customFormat="1" ht="6.9" customHeight="1">
      <c r="A46" s="37"/>
      <c r="B46" s="147"/>
      <c r="C46" s="148"/>
      <c r="D46" s="148"/>
      <c r="E46" s="148"/>
      <c r="F46" s="148"/>
      <c r="G46" s="148"/>
      <c r="H46" s="148"/>
      <c r="I46" s="149"/>
      <c r="J46" s="148"/>
      <c r="K46" s="148"/>
      <c r="L46" s="120"/>
      <c r="S46" s="37"/>
      <c r="T46" s="37"/>
      <c r="U46" s="37"/>
      <c r="V46" s="37"/>
      <c r="W46" s="37"/>
      <c r="X46" s="37"/>
      <c r="Y46" s="37"/>
      <c r="Z46" s="37"/>
      <c r="AA46" s="37"/>
      <c r="AB46" s="37"/>
      <c r="AC46" s="37"/>
      <c r="AD46" s="37"/>
      <c r="AE46" s="37"/>
    </row>
    <row r="47" spans="1:31" s="2" customFormat="1" ht="24.9" customHeight="1">
      <c r="A47" s="37"/>
      <c r="B47" s="38"/>
      <c r="C47" s="25" t="s">
        <v>167</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20" t="str">
        <f>E7</f>
        <v>BENEŠOV - DOPRAVNÍ OPATŘENÍ U NÁDRAŽÍ (město bez dotace)</v>
      </c>
      <c r="F50" s="421"/>
      <c r="G50" s="421"/>
      <c r="H50" s="421"/>
      <c r="I50" s="119"/>
      <c r="J50" s="39"/>
      <c r="K50" s="39"/>
      <c r="L50" s="120"/>
      <c r="S50" s="37"/>
      <c r="T50" s="37"/>
      <c r="U50" s="37"/>
      <c r="V50" s="37"/>
      <c r="W50" s="37"/>
      <c r="X50" s="37"/>
      <c r="Y50" s="37"/>
      <c r="Z50" s="37"/>
      <c r="AA50" s="37"/>
      <c r="AB50" s="37"/>
      <c r="AC50" s="37"/>
      <c r="AD50" s="37"/>
      <c r="AE50" s="37"/>
    </row>
    <row r="51" spans="1:47" s="1" customFormat="1" ht="12" customHeight="1">
      <c r="B51" s="23"/>
      <c r="C51" s="31" t="s">
        <v>132</v>
      </c>
      <c r="D51" s="24"/>
      <c r="E51" s="24"/>
      <c r="F51" s="24"/>
      <c r="G51" s="24"/>
      <c r="H51" s="24"/>
      <c r="I51" s="111"/>
      <c r="J51" s="24"/>
      <c r="K51" s="24"/>
      <c r="L51" s="22"/>
    </row>
    <row r="52" spans="1:47" s="2" customFormat="1" ht="16.5" customHeight="1">
      <c r="A52" s="37"/>
      <c r="B52" s="38"/>
      <c r="C52" s="39"/>
      <c r="D52" s="39"/>
      <c r="E52" s="420" t="s">
        <v>1176</v>
      </c>
      <c r="F52" s="422"/>
      <c r="G52" s="422"/>
      <c r="H52" s="422"/>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1177</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69" t="str">
        <f>E11</f>
        <v>SO901.3 - SO 901.3 - 3. etapa DIO</v>
      </c>
      <c r="F54" s="422"/>
      <c r="G54" s="422"/>
      <c r="H54" s="422"/>
      <c r="I54" s="119"/>
      <c r="J54" s="39"/>
      <c r="K54" s="39"/>
      <c r="L54" s="120"/>
      <c r="S54" s="37"/>
      <c r="T54" s="37"/>
      <c r="U54" s="37"/>
      <c r="V54" s="37"/>
      <c r="W54" s="37"/>
      <c r="X54" s="37"/>
      <c r="Y54" s="37"/>
      <c r="Z54" s="37"/>
      <c r="AA54" s="37"/>
      <c r="AB54" s="37"/>
      <c r="AC54" s="37"/>
      <c r="AD54" s="37"/>
      <c r="AE54" s="37"/>
    </row>
    <row r="55" spans="1:47" s="2" customFormat="1" ht="6.9"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Benešov</v>
      </c>
      <c r="G56" s="39"/>
      <c r="H56" s="39"/>
      <c r="I56" s="121" t="s">
        <v>24</v>
      </c>
      <c r="J56" s="62" t="str">
        <f>IF(J14="","",J14)</f>
        <v>25. 9. 2019</v>
      </c>
      <c r="K56" s="39"/>
      <c r="L56" s="120"/>
      <c r="S56" s="37"/>
      <c r="T56" s="37"/>
      <c r="U56" s="37"/>
      <c r="V56" s="37"/>
      <c r="W56" s="37"/>
      <c r="X56" s="37"/>
      <c r="Y56" s="37"/>
      <c r="Z56" s="37"/>
      <c r="AA56" s="37"/>
      <c r="AB56" s="37"/>
      <c r="AC56" s="37"/>
      <c r="AD56" s="37"/>
      <c r="AE56" s="37"/>
    </row>
    <row r="57" spans="1:47" s="2" customFormat="1" ht="6.9"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15.15" customHeight="1">
      <c r="A58" s="37"/>
      <c r="B58" s="38"/>
      <c r="C58" s="31" t="s">
        <v>30</v>
      </c>
      <c r="D58" s="39"/>
      <c r="E58" s="39"/>
      <c r="F58" s="29" t="str">
        <f>E17</f>
        <v>Město Benešov</v>
      </c>
      <c r="G58" s="39"/>
      <c r="H58" s="39"/>
      <c r="I58" s="121" t="s">
        <v>37</v>
      </c>
      <c r="J58" s="35" t="str">
        <f>E23</f>
        <v>DOPAS s.r.o.</v>
      </c>
      <c r="K58" s="39"/>
      <c r="L58" s="120"/>
      <c r="S58" s="37"/>
      <c r="T58" s="37"/>
      <c r="U58" s="37"/>
      <c r="V58" s="37"/>
      <c r="W58" s="37"/>
      <c r="X58" s="37"/>
      <c r="Y58" s="37"/>
      <c r="Z58" s="37"/>
      <c r="AA58" s="37"/>
      <c r="AB58" s="37"/>
      <c r="AC58" s="37"/>
      <c r="AD58" s="37"/>
      <c r="AE58" s="37"/>
    </row>
    <row r="59" spans="1:47" s="2" customFormat="1" ht="15.15" customHeight="1">
      <c r="A59" s="37"/>
      <c r="B59" s="38"/>
      <c r="C59" s="31" t="s">
        <v>35</v>
      </c>
      <c r="D59" s="39"/>
      <c r="E59" s="39"/>
      <c r="F59" s="29" t="str">
        <f>IF(E20="","",E20)</f>
        <v>Vyplň údaj</v>
      </c>
      <c r="G59" s="39"/>
      <c r="H59" s="39"/>
      <c r="I59" s="121" t="s">
        <v>41</v>
      </c>
      <c r="J59" s="35" t="str">
        <f>E26</f>
        <v>STAPO UL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0" t="s">
        <v>168</v>
      </c>
      <c r="D61" s="151"/>
      <c r="E61" s="151"/>
      <c r="F61" s="151"/>
      <c r="G61" s="151"/>
      <c r="H61" s="151"/>
      <c r="I61" s="152"/>
      <c r="J61" s="153" t="s">
        <v>169</v>
      </c>
      <c r="K61" s="151"/>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8" customHeight="1">
      <c r="A63" s="37"/>
      <c r="B63" s="38"/>
      <c r="C63" s="154" t="s">
        <v>79</v>
      </c>
      <c r="D63" s="39"/>
      <c r="E63" s="39"/>
      <c r="F63" s="39"/>
      <c r="G63" s="39"/>
      <c r="H63" s="39"/>
      <c r="I63" s="119"/>
      <c r="J63" s="80">
        <f>J87</f>
        <v>0</v>
      </c>
      <c r="K63" s="39"/>
      <c r="L63" s="120"/>
      <c r="S63" s="37"/>
      <c r="T63" s="37"/>
      <c r="U63" s="37"/>
      <c r="V63" s="37"/>
      <c r="W63" s="37"/>
      <c r="X63" s="37"/>
      <c r="Y63" s="37"/>
      <c r="Z63" s="37"/>
      <c r="AA63" s="37"/>
      <c r="AB63" s="37"/>
      <c r="AC63" s="37"/>
      <c r="AD63" s="37"/>
      <c r="AE63" s="37"/>
      <c r="AU63" s="19" t="s">
        <v>170</v>
      </c>
    </row>
    <row r="64" spans="1:47" s="9" customFormat="1" ht="24.9" customHeight="1">
      <c r="B64" s="155"/>
      <c r="C64" s="156"/>
      <c r="D64" s="157" t="s">
        <v>171</v>
      </c>
      <c r="E64" s="158"/>
      <c r="F64" s="158"/>
      <c r="G64" s="158"/>
      <c r="H64" s="158"/>
      <c r="I64" s="159"/>
      <c r="J64" s="160">
        <f>J88</f>
        <v>0</v>
      </c>
      <c r="K64" s="156"/>
      <c r="L64" s="161"/>
    </row>
    <row r="65" spans="1:31" s="10" customFormat="1" ht="19.95" customHeight="1">
      <c r="B65" s="162"/>
      <c r="C65" s="100"/>
      <c r="D65" s="163" t="s">
        <v>178</v>
      </c>
      <c r="E65" s="164"/>
      <c r="F65" s="164"/>
      <c r="G65" s="164"/>
      <c r="H65" s="164"/>
      <c r="I65" s="165"/>
      <c r="J65" s="166">
        <f>J89</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182</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(město bez dotace)</v>
      </c>
      <c r="F75" s="421"/>
      <c r="G75" s="421"/>
      <c r="H75" s="421"/>
      <c r="I75" s="119"/>
      <c r="J75" s="39"/>
      <c r="K75" s="39"/>
      <c r="L75" s="120"/>
      <c r="S75" s="37"/>
      <c r="T75" s="37"/>
      <c r="U75" s="37"/>
      <c r="V75" s="37"/>
      <c r="W75" s="37"/>
      <c r="X75" s="37"/>
      <c r="Y75" s="37"/>
      <c r="Z75" s="37"/>
      <c r="AA75" s="37"/>
      <c r="AB75" s="37"/>
      <c r="AC75" s="37"/>
      <c r="AD75" s="37"/>
      <c r="AE75" s="37"/>
    </row>
    <row r="76" spans="1:31" s="1" customFormat="1" ht="12" customHeight="1">
      <c r="B76" s="23"/>
      <c r="C76" s="31" t="s">
        <v>132</v>
      </c>
      <c r="D76" s="24"/>
      <c r="E76" s="24"/>
      <c r="F76" s="24"/>
      <c r="G76" s="24"/>
      <c r="H76" s="24"/>
      <c r="I76" s="111"/>
      <c r="J76" s="24"/>
      <c r="K76" s="24"/>
      <c r="L76" s="22"/>
    </row>
    <row r="77" spans="1:31" s="2" customFormat="1" ht="16.5" customHeight="1">
      <c r="A77" s="37"/>
      <c r="B77" s="38"/>
      <c r="C77" s="39"/>
      <c r="D77" s="39"/>
      <c r="E77" s="420" t="s">
        <v>1176</v>
      </c>
      <c r="F77" s="422"/>
      <c r="G77" s="422"/>
      <c r="H77" s="422"/>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1177</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6.5" customHeight="1">
      <c r="A79" s="37"/>
      <c r="B79" s="38"/>
      <c r="C79" s="39"/>
      <c r="D79" s="39"/>
      <c r="E79" s="369" t="str">
        <f>E11</f>
        <v>SO901.3 - SO 901.3 - 3. etapa DIO</v>
      </c>
      <c r="F79" s="422"/>
      <c r="G79" s="422"/>
      <c r="H79" s="422"/>
      <c r="I79" s="119"/>
      <c r="J79" s="39"/>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22</v>
      </c>
      <c r="D81" s="39"/>
      <c r="E81" s="39"/>
      <c r="F81" s="29" t="str">
        <f>F14</f>
        <v>Benešov</v>
      </c>
      <c r="G81" s="39"/>
      <c r="H81" s="39"/>
      <c r="I81" s="121" t="s">
        <v>24</v>
      </c>
      <c r="J81" s="62" t="str">
        <f>IF(J14="","",J14)</f>
        <v>25. 9. 2019</v>
      </c>
      <c r="K81" s="39"/>
      <c r="L81" s="120"/>
      <c r="S81" s="37"/>
      <c r="T81" s="37"/>
      <c r="U81" s="37"/>
      <c r="V81" s="37"/>
      <c r="W81" s="37"/>
      <c r="X81" s="37"/>
      <c r="Y81" s="37"/>
      <c r="Z81" s="37"/>
      <c r="AA81" s="37"/>
      <c r="AB81" s="37"/>
      <c r="AC81" s="37"/>
      <c r="AD81" s="37"/>
      <c r="AE81" s="37"/>
    </row>
    <row r="82" spans="1:65" s="2" customFormat="1" ht="6.9"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2" customFormat="1" ht="15.15" customHeight="1">
      <c r="A83" s="37"/>
      <c r="B83" s="38"/>
      <c r="C83" s="31" t="s">
        <v>30</v>
      </c>
      <c r="D83" s="39"/>
      <c r="E83" s="39"/>
      <c r="F83" s="29" t="str">
        <f>E17</f>
        <v>Město Benešov</v>
      </c>
      <c r="G83" s="39"/>
      <c r="H83" s="39"/>
      <c r="I83" s="121" t="s">
        <v>37</v>
      </c>
      <c r="J83" s="35" t="str">
        <f>E23</f>
        <v>DOPAS s.r.o.</v>
      </c>
      <c r="K83" s="39"/>
      <c r="L83" s="120"/>
      <c r="S83" s="37"/>
      <c r="T83" s="37"/>
      <c r="U83" s="37"/>
      <c r="V83" s="37"/>
      <c r="W83" s="37"/>
      <c r="X83" s="37"/>
      <c r="Y83" s="37"/>
      <c r="Z83" s="37"/>
      <c r="AA83" s="37"/>
      <c r="AB83" s="37"/>
      <c r="AC83" s="37"/>
      <c r="AD83" s="37"/>
      <c r="AE83" s="37"/>
    </row>
    <row r="84" spans="1:65" s="2" customFormat="1" ht="15.15" customHeight="1">
      <c r="A84" s="37"/>
      <c r="B84" s="38"/>
      <c r="C84" s="31" t="s">
        <v>35</v>
      </c>
      <c r="D84" s="39"/>
      <c r="E84" s="39"/>
      <c r="F84" s="29" t="str">
        <f>IF(E20="","",E20)</f>
        <v>Vyplň údaj</v>
      </c>
      <c r="G84" s="39"/>
      <c r="H84" s="39"/>
      <c r="I84" s="121" t="s">
        <v>41</v>
      </c>
      <c r="J84" s="35" t="str">
        <f>E26</f>
        <v>STAPO UL s.r.o.</v>
      </c>
      <c r="K84" s="39"/>
      <c r="L84" s="120"/>
      <c r="S84" s="37"/>
      <c r="T84" s="37"/>
      <c r="U84" s="37"/>
      <c r="V84" s="37"/>
      <c r="W84" s="37"/>
      <c r="X84" s="37"/>
      <c r="Y84" s="37"/>
      <c r="Z84" s="37"/>
      <c r="AA84" s="37"/>
      <c r="AB84" s="37"/>
      <c r="AC84" s="37"/>
      <c r="AD84" s="37"/>
      <c r="AE84" s="37"/>
    </row>
    <row r="85" spans="1:65" s="2" customFormat="1" ht="10.35"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11" customFormat="1" ht="29.25" customHeight="1">
      <c r="A86" s="168"/>
      <c r="B86" s="169"/>
      <c r="C86" s="170" t="s">
        <v>183</v>
      </c>
      <c r="D86" s="171" t="s">
        <v>66</v>
      </c>
      <c r="E86" s="171" t="s">
        <v>62</v>
      </c>
      <c r="F86" s="171" t="s">
        <v>63</v>
      </c>
      <c r="G86" s="171" t="s">
        <v>184</v>
      </c>
      <c r="H86" s="171" t="s">
        <v>185</v>
      </c>
      <c r="I86" s="172" t="s">
        <v>186</v>
      </c>
      <c r="J86" s="171" t="s">
        <v>169</v>
      </c>
      <c r="K86" s="173" t="s">
        <v>187</v>
      </c>
      <c r="L86" s="174"/>
      <c r="M86" s="71" t="s">
        <v>32</v>
      </c>
      <c r="N86" s="72" t="s">
        <v>51</v>
      </c>
      <c r="O86" s="72" t="s">
        <v>188</v>
      </c>
      <c r="P86" s="72" t="s">
        <v>189</v>
      </c>
      <c r="Q86" s="72" t="s">
        <v>190</v>
      </c>
      <c r="R86" s="72" t="s">
        <v>191</v>
      </c>
      <c r="S86" s="72" t="s">
        <v>192</v>
      </c>
      <c r="T86" s="73" t="s">
        <v>193</v>
      </c>
      <c r="U86" s="168"/>
      <c r="V86" s="168"/>
      <c r="W86" s="168"/>
      <c r="X86" s="168"/>
      <c r="Y86" s="168"/>
      <c r="Z86" s="168"/>
      <c r="AA86" s="168"/>
      <c r="AB86" s="168"/>
      <c r="AC86" s="168"/>
      <c r="AD86" s="168"/>
      <c r="AE86" s="168"/>
    </row>
    <row r="87" spans="1:65" s="2" customFormat="1" ht="22.8" customHeight="1">
      <c r="A87" s="37"/>
      <c r="B87" s="38"/>
      <c r="C87" s="78" t="s">
        <v>194</v>
      </c>
      <c r="D87" s="39"/>
      <c r="E87" s="39"/>
      <c r="F87" s="39"/>
      <c r="G87" s="39"/>
      <c r="H87" s="39"/>
      <c r="I87" s="119"/>
      <c r="J87" s="175">
        <f>BK87</f>
        <v>0</v>
      </c>
      <c r="K87" s="39"/>
      <c r="L87" s="42"/>
      <c r="M87" s="74"/>
      <c r="N87" s="176"/>
      <c r="O87" s="75"/>
      <c r="P87" s="177">
        <f>P88</f>
        <v>0</v>
      </c>
      <c r="Q87" s="75"/>
      <c r="R87" s="177">
        <f>R88</f>
        <v>0</v>
      </c>
      <c r="S87" s="75"/>
      <c r="T87" s="178">
        <f>T88</f>
        <v>0</v>
      </c>
      <c r="U87" s="37"/>
      <c r="V87" s="37"/>
      <c r="W87" s="37"/>
      <c r="X87" s="37"/>
      <c r="Y87" s="37"/>
      <c r="Z87" s="37"/>
      <c r="AA87" s="37"/>
      <c r="AB87" s="37"/>
      <c r="AC87" s="37"/>
      <c r="AD87" s="37"/>
      <c r="AE87" s="37"/>
      <c r="AT87" s="19" t="s">
        <v>80</v>
      </c>
      <c r="AU87" s="19" t="s">
        <v>170</v>
      </c>
      <c r="BK87" s="179">
        <f>BK88</f>
        <v>0</v>
      </c>
    </row>
    <row r="88" spans="1:65" s="12" customFormat="1" ht="25.95" customHeight="1">
      <c r="B88" s="180"/>
      <c r="C88" s="181"/>
      <c r="D88" s="182" t="s">
        <v>80</v>
      </c>
      <c r="E88" s="183" t="s">
        <v>195</v>
      </c>
      <c r="F88" s="183" t="s">
        <v>196</v>
      </c>
      <c r="G88" s="181"/>
      <c r="H88" s="181"/>
      <c r="I88" s="184"/>
      <c r="J88" s="185">
        <f>BK88</f>
        <v>0</v>
      </c>
      <c r="K88" s="181"/>
      <c r="L88" s="186"/>
      <c r="M88" s="187"/>
      <c r="N88" s="188"/>
      <c r="O88" s="188"/>
      <c r="P88" s="189">
        <f>P89</f>
        <v>0</v>
      </c>
      <c r="Q88" s="188"/>
      <c r="R88" s="189">
        <f>R89</f>
        <v>0</v>
      </c>
      <c r="S88" s="188"/>
      <c r="T88" s="190">
        <f>T89</f>
        <v>0</v>
      </c>
      <c r="AR88" s="191" t="s">
        <v>40</v>
      </c>
      <c r="AT88" s="192" t="s">
        <v>80</v>
      </c>
      <c r="AU88" s="192" t="s">
        <v>81</v>
      </c>
      <c r="AY88" s="191" t="s">
        <v>197</v>
      </c>
      <c r="BK88" s="193">
        <f>BK89</f>
        <v>0</v>
      </c>
    </row>
    <row r="89" spans="1:65" s="12" customFormat="1" ht="22.8" customHeight="1">
      <c r="B89" s="180"/>
      <c r="C89" s="181"/>
      <c r="D89" s="182" t="s">
        <v>80</v>
      </c>
      <c r="E89" s="194" t="s">
        <v>245</v>
      </c>
      <c r="F89" s="194" t="s">
        <v>730</v>
      </c>
      <c r="G89" s="181"/>
      <c r="H89" s="181"/>
      <c r="I89" s="184"/>
      <c r="J89" s="195">
        <f>BK89</f>
        <v>0</v>
      </c>
      <c r="K89" s="181"/>
      <c r="L89" s="186"/>
      <c r="M89" s="187"/>
      <c r="N89" s="188"/>
      <c r="O89" s="188"/>
      <c r="P89" s="189">
        <f>SUM(P90:P125)</f>
        <v>0</v>
      </c>
      <c r="Q89" s="188"/>
      <c r="R89" s="189">
        <f>SUM(R90:R125)</f>
        <v>0</v>
      </c>
      <c r="S89" s="188"/>
      <c r="T89" s="190">
        <f>SUM(T90:T125)</f>
        <v>0</v>
      </c>
      <c r="AR89" s="191" t="s">
        <v>40</v>
      </c>
      <c r="AT89" s="192" t="s">
        <v>80</v>
      </c>
      <c r="AU89" s="192" t="s">
        <v>40</v>
      </c>
      <c r="AY89" s="191" t="s">
        <v>197</v>
      </c>
      <c r="BK89" s="193">
        <f>SUM(BK90:BK125)</f>
        <v>0</v>
      </c>
    </row>
    <row r="90" spans="1:65" s="2" customFormat="1" ht="16.5" customHeight="1">
      <c r="A90" s="37"/>
      <c r="B90" s="38"/>
      <c r="C90" s="196" t="s">
        <v>40</v>
      </c>
      <c r="D90" s="196" t="s">
        <v>199</v>
      </c>
      <c r="E90" s="197" t="s">
        <v>1179</v>
      </c>
      <c r="F90" s="198" t="s">
        <v>1180</v>
      </c>
      <c r="G90" s="199" t="s">
        <v>165</v>
      </c>
      <c r="H90" s="200">
        <v>13</v>
      </c>
      <c r="I90" s="201"/>
      <c r="J90" s="202">
        <f>ROUND(I90*H90,2)</f>
        <v>0</v>
      </c>
      <c r="K90" s="198" t="s">
        <v>202</v>
      </c>
      <c r="L90" s="42"/>
      <c r="M90" s="203" t="s">
        <v>32</v>
      </c>
      <c r="N90" s="204" t="s">
        <v>52</v>
      </c>
      <c r="O90" s="67"/>
      <c r="P90" s="205">
        <f>O90*H90</f>
        <v>0</v>
      </c>
      <c r="Q90" s="205">
        <v>0</v>
      </c>
      <c r="R90" s="205">
        <f>Q90*H90</f>
        <v>0</v>
      </c>
      <c r="S90" s="205">
        <v>0</v>
      </c>
      <c r="T90" s="206">
        <f>S90*H90</f>
        <v>0</v>
      </c>
      <c r="U90" s="37"/>
      <c r="V90" s="37"/>
      <c r="W90" s="37"/>
      <c r="X90" s="37"/>
      <c r="Y90" s="37"/>
      <c r="Z90" s="37"/>
      <c r="AA90" s="37"/>
      <c r="AB90" s="37"/>
      <c r="AC90" s="37"/>
      <c r="AD90" s="37"/>
      <c r="AE90" s="37"/>
      <c r="AR90" s="207" t="s">
        <v>166</v>
      </c>
      <c r="AT90" s="207" t="s">
        <v>199</v>
      </c>
      <c r="AU90" s="207" t="s">
        <v>90</v>
      </c>
      <c r="AY90" s="19" t="s">
        <v>197</v>
      </c>
      <c r="BE90" s="208">
        <f>IF(N90="základní",J90,0)</f>
        <v>0</v>
      </c>
      <c r="BF90" s="208">
        <f>IF(N90="snížená",J90,0)</f>
        <v>0</v>
      </c>
      <c r="BG90" s="208">
        <f>IF(N90="zákl. přenesená",J90,0)</f>
        <v>0</v>
      </c>
      <c r="BH90" s="208">
        <f>IF(N90="sníž. přenesená",J90,0)</f>
        <v>0</v>
      </c>
      <c r="BI90" s="208">
        <f>IF(N90="nulová",J90,0)</f>
        <v>0</v>
      </c>
      <c r="BJ90" s="19" t="s">
        <v>40</v>
      </c>
      <c r="BK90" s="208">
        <f>ROUND(I90*H90,2)</f>
        <v>0</v>
      </c>
      <c r="BL90" s="19" t="s">
        <v>166</v>
      </c>
      <c r="BM90" s="207" t="s">
        <v>1181</v>
      </c>
    </row>
    <row r="91" spans="1:65" s="2" customFormat="1" ht="28.8">
      <c r="A91" s="37"/>
      <c r="B91" s="38"/>
      <c r="C91" s="39"/>
      <c r="D91" s="209" t="s">
        <v>204</v>
      </c>
      <c r="E91" s="39"/>
      <c r="F91" s="210" t="s">
        <v>1182</v>
      </c>
      <c r="G91" s="39"/>
      <c r="H91" s="39"/>
      <c r="I91" s="119"/>
      <c r="J91" s="39"/>
      <c r="K91" s="39"/>
      <c r="L91" s="42"/>
      <c r="M91" s="211"/>
      <c r="N91" s="212"/>
      <c r="O91" s="67"/>
      <c r="P91" s="67"/>
      <c r="Q91" s="67"/>
      <c r="R91" s="67"/>
      <c r="S91" s="67"/>
      <c r="T91" s="68"/>
      <c r="U91" s="37"/>
      <c r="V91" s="37"/>
      <c r="W91" s="37"/>
      <c r="X91" s="37"/>
      <c r="Y91" s="37"/>
      <c r="Z91" s="37"/>
      <c r="AA91" s="37"/>
      <c r="AB91" s="37"/>
      <c r="AC91" s="37"/>
      <c r="AD91" s="37"/>
      <c r="AE91" s="37"/>
      <c r="AT91" s="19" t="s">
        <v>204</v>
      </c>
      <c r="AU91" s="19" t="s">
        <v>90</v>
      </c>
    </row>
    <row r="92" spans="1:65" s="13" customFormat="1" ht="10.199999999999999">
      <c r="B92" s="213"/>
      <c r="C92" s="214"/>
      <c r="D92" s="209" t="s">
        <v>206</v>
      </c>
      <c r="E92" s="215" t="s">
        <v>32</v>
      </c>
      <c r="F92" s="216" t="s">
        <v>1183</v>
      </c>
      <c r="G92" s="214"/>
      <c r="H92" s="215" t="s">
        <v>32</v>
      </c>
      <c r="I92" s="217"/>
      <c r="J92" s="214"/>
      <c r="K92" s="214"/>
      <c r="L92" s="218"/>
      <c r="M92" s="219"/>
      <c r="N92" s="220"/>
      <c r="O92" s="220"/>
      <c r="P92" s="220"/>
      <c r="Q92" s="220"/>
      <c r="R92" s="220"/>
      <c r="S92" s="220"/>
      <c r="T92" s="221"/>
      <c r="AT92" s="222" t="s">
        <v>206</v>
      </c>
      <c r="AU92" s="222" t="s">
        <v>90</v>
      </c>
      <c r="AV92" s="13" t="s">
        <v>40</v>
      </c>
      <c r="AW92" s="13" t="s">
        <v>38</v>
      </c>
      <c r="AX92" s="13" t="s">
        <v>81</v>
      </c>
      <c r="AY92" s="222" t="s">
        <v>197</v>
      </c>
    </row>
    <row r="93" spans="1:65" s="13" customFormat="1" ht="10.199999999999999">
      <c r="B93" s="213"/>
      <c r="C93" s="214"/>
      <c r="D93" s="209" t="s">
        <v>206</v>
      </c>
      <c r="E93" s="215" t="s">
        <v>32</v>
      </c>
      <c r="F93" s="216" t="s">
        <v>1184</v>
      </c>
      <c r="G93" s="214"/>
      <c r="H93" s="215" t="s">
        <v>32</v>
      </c>
      <c r="I93" s="217"/>
      <c r="J93" s="214"/>
      <c r="K93" s="214"/>
      <c r="L93" s="218"/>
      <c r="M93" s="219"/>
      <c r="N93" s="220"/>
      <c r="O93" s="220"/>
      <c r="P93" s="220"/>
      <c r="Q93" s="220"/>
      <c r="R93" s="220"/>
      <c r="S93" s="220"/>
      <c r="T93" s="221"/>
      <c r="AT93" s="222" t="s">
        <v>206</v>
      </c>
      <c r="AU93" s="222" t="s">
        <v>90</v>
      </c>
      <c r="AV93" s="13" t="s">
        <v>40</v>
      </c>
      <c r="AW93" s="13" t="s">
        <v>38</v>
      </c>
      <c r="AX93" s="13" t="s">
        <v>81</v>
      </c>
      <c r="AY93" s="222" t="s">
        <v>197</v>
      </c>
    </row>
    <row r="94" spans="1:65" s="14" customFormat="1" ht="10.199999999999999">
      <c r="B94" s="223"/>
      <c r="C94" s="224"/>
      <c r="D94" s="209" t="s">
        <v>206</v>
      </c>
      <c r="E94" s="225" t="s">
        <v>32</v>
      </c>
      <c r="F94" s="226" t="s">
        <v>1185</v>
      </c>
      <c r="G94" s="224"/>
      <c r="H94" s="227">
        <v>2</v>
      </c>
      <c r="I94" s="228"/>
      <c r="J94" s="224"/>
      <c r="K94" s="224"/>
      <c r="L94" s="229"/>
      <c r="M94" s="230"/>
      <c r="N94" s="231"/>
      <c r="O94" s="231"/>
      <c r="P94" s="231"/>
      <c r="Q94" s="231"/>
      <c r="R94" s="231"/>
      <c r="S94" s="231"/>
      <c r="T94" s="232"/>
      <c r="AT94" s="233" t="s">
        <v>206</v>
      </c>
      <c r="AU94" s="233" t="s">
        <v>90</v>
      </c>
      <c r="AV94" s="14" t="s">
        <v>90</v>
      </c>
      <c r="AW94" s="14" t="s">
        <v>38</v>
      </c>
      <c r="AX94" s="14" t="s">
        <v>81</v>
      </c>
      <c r="AY94" s="233" t="s">
        <v>197</v>
      </c>
    </row>
    <row r="95" spans="1:65" s="14" customFormat="1" ht="10.199999999999999">
      <c r="B95" s="223"/>
      <c r="C95" s="224"/>
      <c r="D95" s="209" t="s">
        <v>206</v>
      </c>
      <c r="E95" s="225" t="s">
        <v>32</v>
      </c>
      <c r="F95" s="226" t="s">
        <v>1186</v>
      </c>
      <c r="G95" s="224"/>
      <c r="H95" s="227">
        <v>3</v>
      </c>
      <c r="I95" s="228"/>
      <c r="J95" s="224"/>
      <c r="K95" s="224"/>
      <c r="L95" s="229"/>
      <c r="M95" s="230"/>
      <c r="N95" s="231"/>
      <c r="O95" s="231"/>
      <c r="P95" s="231"/>
      <c r="Q95" s="231"/>
      <c r="R95" s="231"/>
      <c r="S95" s="231"/>
      <c r="T95" s="232"/>
      <c r="AT95" s="233" t="s">
        <v>206</v>
      </c>
      <c r="AU95" s="233" t="s">
        <v>90</v>
      </c>
      <c r="AV95" s="14" t="s">
        <v>90</v>
      </c>
      <c r="AW95" s="14" t="s">
        <v>38</v>
      </c>
      <c r="AX95" s="14" t="s">
        <v>81</v>
      </c>
      <c r="AY95" s="233" t="s">
        <v>197</v>
      </c>
    </row>
    <row r="96" spans="1:65" s="14" customFormat="1" ht="10.199999999999999">
      <c r="B96" s="223"/>
      <c r="C96" s="224"/>
      <c r="D96" s="209" t="s">
        <v>206</v>
      </c>
      <c r="E96" s="225" t="s">
        <v>32</v>
      </c>
      <c r="F96" s="226" t="s">
        <v>1187</v>
      </c>
      <c r="G96" s="224"/>
      <c r="H96" s="227">
        <v>5</v>
      </c>
      <c r="I96" s="228"/>
      <c r="J96" s="224"/>
      <c r="K96" s="224"/>
      <c r="L96" s="229"/>
      <c r="M96" s="230"/>
      <c r="N96" s="231"/>
      <c r="O96" s="231"/>
      <c r="P96" s="231"/>
      <c r="Q96" s="231"/>
      <c r="R96" s="231"/>
      <c r="S96" s="231"/>
      <c r="T96" s="232"/>
      <c r="AT96" s="233" t="s">
        <v>206</v>
      </c>
      <c r="AU96" s="233" t="s">
        <v>90</v>
      </c>
      <c r="AV96" s="14" t="s">
        <v>90</v>
      </c>
      <c r="AW96" s="14" t="s">
        <v>38</v>
      </c>
      <c r="AX96" s="14" t="s">
        <v>81</v>
      </c>
      <c r="AY96" s="233" t="s">
        <v>197</v>
      </c>
    </row>
    <row r="97" spans="1:65" s="14" customFormat="1" ht="10.199999999999999">
      <c r="B97" s="223"/>
      <c r="C97" s="224"/>
      <c r="D97" s="209" t="s">
        <v>206</v>
      </c>
      <c r="E97" s="225" t="s">
        <v>32</v>
      </c>
      <c r="F97" s="226" t="s">
        <v>1188</v>
      </c>
      <c r="G97" s="224"/>
      <c r="H97" s="227">
        <v>3</v>
      </c>
      <c r="I97" s="228"/>
      <c r="J97" s="224"/>
      <c r="K97" s="224"/>
      <c r="L97" s="229"/>
      <c r="M97" s="230"/>
      <c r="N97" s="231"/>
      <c r="O97" s="231"/>
      <c r="P97" s="231"/>
      <c r="Q97" s="231"/>
      <c r="R97" s="231"/>
      <c r="S97" s="231"/>
      <c r="T97" s="232"/>
      <c r="AT97" s="233" t="s">
        <v>206</v>
      </c>
      <c r="AU97" s="233" t="s">
        <v>90</v>
      </c>
      <c r="AV97" s="14" t="s">
        <v>90</v>
      </c>
      <c r="AW97" s="14" t="s">
        <v>38</v>
      </c>
      <c r="AX97" s="14" t="s">
        <v>81</v>
      </c>
      <c r="AY97" s="233" t="s">
        <v>197</v>
      </c>
    </row>
    <row r="98" spans="1:65" s="16" customFormat="1" ht="10.199999999999999">
      <c r="B98" s="245"/>
      <c r="C98" s="246"/>
      <c r="D98" s="209" t="s">
        <v>206</v>
      </c>
      <c r="E98" s="247" t="s">
        <v>32</v>
      </c>
      <c r="F98" s="248" t="s">
        <v>1189</v>
      </c>
      <c r="G98" s="246"/>
      <c r="H98" s="249">
        <v>13</v>
      </c>
      <c r="I98" s="250"/>
      <c r="J98" s="246"/>
      <c r="K98" s="246"/>
      <c r="L98" s="251"/>
      <c r="M98" s="252"/>
      <c r="N98" s="253"/>
      <c r="O98" s="253"/>
      <c r="P98" s="253"/>
      <c r="Q98" s="253"/>
      <c r="R98" s="253"/>
      <c r="S98" s="253"/>
      <c r="T98" s="254"/>
      <c r="AT98" s="255" t="s">
        <v>206</v>
      </c>
      <c r="AU98" s="255" t="s">
        <v>90</v>
      </c>
      <c r="AV98" s="16" t="s">
        <v>114</v>
      </c>
      <c r="AW98" s="16" t="s">
        <v>38</v>
      </c>
      <c r="AX98" s="16" t="s">
        <v>81</v>
      </c>
      <c r="AY98" s="255" t="s">
        <v>197</v>
      </c>
    </row>
    <row r="99" spans="1:65" s="15" customFormat="1" ht="10.199999999999999">
      <c r="B99" s="234"/>
      <c r="C99" s="235"/>
      <c r="D99" s="209" t="s">
        <v>206</v>
      </c>
      <c r="E99" s="236" t="s">
        <v>32</v>
      </c>
      <c r="F99" s="237" t="s">
        <v>209</v>
      </c>
      <c r="G99" s="235"/>
      <c r="H99" s="238">
        <v>13</v>
      </c>
      <c r="I99" s="239"/>
      <c r="J99" s="235"/>
      <c r="K99" s="235"/>
      <c r="L99" s="240"/>
      <c r="M99" s="241"/>
      <c r="N99" s="242"/>
      <c r="O99" s="242"/>
      <c r="P99" s="242"/>
      <c r="Q99" s="242"/>
      <c r="R99" s="242"/>
      <c r="S99" s="242"/>
      <c r="T99" s="243"/>
      <c r="AT99" s="244" t="s">
        <v>206</v>
      </c>
      <c r="AU99" s="244" t="s">
        <v>90</v>
      </c>
      <c r="AV99" s="15" t="s">
        <v>166</v>
      </c>
      <c r="AW99" s="15" t="s">
        <v>38</v>
      </c>
      <c r="AX99" s="15" t="s">
        <v>40</v>
      </c>
      <c r="AY99" s="244" t="s">
        <v>197</v>
      </c>
    </row>
    <row r="100" spans="1:65" s="2" customFormat="1" ht="21.75" customHeight="1">
      <c r="A100" s="37"/>
      <c r="B100" s="38"/>
      <c r="C100" s="196" t="s">
        <v>90</v>
      </c>
      <c r="D100" s="196" t="s">
        <v>199</v>
      </c>
      <c r="E100" s="197" t="s">
        <v>1190</v>
      </c>
      <c r="F100" s="198" t="s">
        <v>1191</v>
      </c>
      <c r="G100" s="199" t="s">
        <v>165</v>
      </c>
      <c r="H100" s="200">
        <v>793</v>
      </c>
      <c r="I100" s="201"/>
      <c r="J100" s="202">
        <f>ROUND(I100*H100,2)</f>
        <v>0</v>
      </c>
      <c r="K100" s="198" t="s">
        <v>202</v>
      </c>
      <c r="L100" s="42"/>
      <c r="M100" s="203" t="s">
        <v>32</v>
      </c>
      <c r="N100" s="204" t="s">
        <v>52</v>
      </c>
      <c r="O100" s="67"/>
      <c r="P100" s="205">
        <f>O100*H100</f>
        <v>0</v>
      </c>
      <c r="Q100" s="205">
        <v>0</v>
      </c>
      <c r="R100" s="205">
        <f>Q100*H100</f>
        <v>0</v>
      </c>
      <c r="S100" s="205">
        <v>0</v>
      </c>
      <c r="T100" s="206">
        <f>S100*H100</f>
        <v>0</v>
      </c>
      <c r="U100" s="37"/>
      <c r="V100" s="37"/>
      <c r="W100" s="37"/>
      <c r="X100" s="37"/>
      <c r="Y100" s="37"/>
      <c r="Z100" s="37"/>
      <c r="AA100" s="37"/>
      <c r="AB100" s="37"/>
      <c r="AC100" s="37"/>
      <c r="AD100" s="37"/>
      <c r="AE100" s="37"/>
      <c r="AR100" s="207" t="s">
        <v>166</v>
      </c>
      <c r="AT100" s="207" t="s">
        <v>199</v>
      </c>
      <c r="AU100" s="207" t="s">
        <v>90</v>
      </c>
      <c r="AY100" s="19" t="s">
        <v>197</v>
      </c>
      <c r="BE100" s="208">
        <f>IF(N100="základní",J100,0)</f>
        <v>0</v>
      </c>
      <c r="BF100" s="208">
        <f>IF(N100="snížená",J100,0)</f>
        <v>0</v>
      </c>
      <c r="BG100" s="208">
        <f>IF(N100="zákl. přenesená",J100,0)</f>
        <v>0</v>
      </c>
      <c r="BH100" s="208">
        <f>IF(N100="sníž. přenesená",J100,0)</f>
        <v>0</v>
      </c>
      <c r="BI100" s="208">
        <f>IF(N100="nulová",J100,0)</f>
        <v>0</v>
      </c>
      <c r="BJ100" s="19" t="s">
        <v>40</v>
      </c>
      <c r="BK100" s="208">
        <f>ROUND(I100*H100,2)</f>
        <v>0</v>
      </c>
      <c r="BL100" s="19" t="s">
        <v>166</v>
      </c>
      <c r="BM100" s="207" t="s">
        <v>1192</v>
      </c>
    </row>
    <row r="101" spans="1:65" s="2" customFormat="1" ht="28.8">
      <c r="A101" s="37"/>
      <c r="B101" s="38"/>
      <c r="C101" s="39"/>
      <c r="D101" s="209" t="s">
        <v>204</v>
      </c>
      <c r="E101" s="39"/>
      <c r="F101" s="210" t="s">
        <v>1182</v>
      </c>
      <c r="G101" s="39"/>
      <c r="H101" s="39"/>
      <c r="I101" s="119"/>
      <c r="J101" s="39"/>
      <c r="K101" s="39"/>
      <c r="L101" s="42"/>
      <c r="M101" s="211"/>
      <c r="N101" s="212"/>
      <c r="O101" s="67"/>
      <c r="P101" s="67"/>
      <c r="Q101" s="67"/>
      <c r="R101" s="67"/>
      <c r="S101" s="67"/>
      <c r="T101" s="68"/>
      <c r="U101" s="37"/>
      <c r="V101" s="37"/>
      <c r="W101" s="37"/>
      <c r="X101" s="37"/>
      <c r="Y101" s="37"/>
      <c r="Z101" s="37"/>
      <c r="AA101" s="37"/>
      <c r="AB101" s="37"/>
      <c r="AC101" s="37"/>
      <c r="AD101" s="37"/>
      <c r="AE101" s="37"/>
      <c r="AT101" s="19" t="s">
        <v>204</v>
      </c>
      <c r="AU101" s="19" t="s">
        <v>90</v>
      </c>
    </row>
    <row r="102" spans="1:65" s="2" customFormat="1" ht="19.2">
      <c r="A102" s="37"/>
      <c r="B102" s="38"/>
      <c r="C102" s="39"/>
      <c r="D102" s="209" t="s">
        <v>223</v>
      </c>
      <c r="E102" s="39"/>
      <c r="F102" s="210" t="s">
        <v>1193</v>
      </c>
      <c r="G102" s="39"/>
      <c r="H102" s="39"/>
      <c r="I102" s="119"/>
      <c r="J102" s="39"/>
      <c r="K102" s="39"/>
      <c r="L102" s="42"/>
      <c r="M102" s="211"/>
      <c r="N102" s="212"/>
      <c r="O102" s="67"/>
      <c r="P102" s="67"/>
      <c r="Q102" s="67"/>
      <c r="R102" s="67"/>
      <c r="S102" s="67"/>
      <c r="T102" s="68"/>
      <c r="U102" s="37"/>
      <c r="V102" s="37"/>
      <c r="W102" s="37"/>
      <c r="X102" s="37"/>
      <c r="Y102" s="37"/>
      <c r="Z102" s="37"/>
      <c r="AA102" s="37"/>
      <c r="AB102" s="37"/>
      <c r="AC102" s="37"/>
      <c r="AD102" s="37"/>
      <c r="AE102" s="37"/>
      <c r="AT102" s="19" t="s">
        <v>223</v>
      </c>
      <c r="AU102" s="19" t="s">
        <v>90</v>
      </c>
    </row>
    <row r="103" spans="1:65" s="14" customFormat="1" ht="10.199999999999999">
      <c r="B103" s="223"/>
      <c r="C103" s="224"/>
      <c r="D103" s="209" t="s">
        <v>206</v>
      </c>
      <c r="E103" s="225" t="s">
        <v>32</v>
      </c>
      <c r="F103" s="226" t="s">
        <v>1194</v>
      </c>
      <c r="G103" s="224"/>
      <c r="H103" s="227">
        <v>793</v>
      </c>
      <c r="I103" s="228"/>
      <c r="J103" s="224"/>
      <c r="K103" s="224"/>
      <c r="L103" s="229"/>
      <c r="M103" s="230"/>
      <c r="N103" s="231"/>
      <c r="O103" s="231"/>
      <c r="P103" s="231"/>
      <c r="Q103" s="231"/>
      <c r="R103" s="231"/>
      <c r="S103" s="231"/>
      <c r="T103" s="232"/>
      <c r="AT103" s="233" t="s">
        <v>206</v>
      </c>
      <c r="AU103" s="233" t="s">
        <v>90</v>
      </c>
      <c r="AV103" s="14" t="s">
        <v>90</v>
      </c>
      <c r="AW103" s="14" t="s">
        <v>38</v>
      </c>
      <c r="AX103" s="14" t="s">
        <v>40</v>
      </c>
      <c r="AY103" s="233" t="s">
        <v>197</v>
      </c>
    </row>
    <row r="104" spans="1:65" s="2" customFormat="1" ht="16.5" customHeight="1">
      <c r="A104" s="37"/>
      <c r="B104" s="38"/>
      <c r="C104" s="196" t="s">
        <v>114</v>
      </c>
      <c r="D104" s="196" t="s">
        <v>199</v>
      </c>
      <c r="E104" s="197" t="s">
        <v>1195</v>
      </c>
      <c r="F104" s="198" t="s">
        <v>1196</v>
      </c>
      <c r="G104" s="199" t="s">
        <v>165</v>
      </c>
      <c r="H104" s="200">
        <v>4</v>
      </c>
      <c r="I104" s="201"/>
      <c r="J104" s="202">
        <f>ROUND(I104*H104,2)</f>
        <v>0</v>
      </c>
      <c r="K104" s="198" t="s">
        <v>202</v>
      </c>
      <c r="L104" s="42"/>
      <c r="M104" s="203" t="s">
        <v>32</v>
      </c>
      <c r="N104" s="204" t="s">
        <v>52</v>
      </c>
      <c r="O104" s="67"/>
      <c r="P104" s="205">
        <f>O104*H104</f>
        <v>0</v>
      </c>
      <c r="Q104" s="205">
        <v>0</v>
      </c>
      <c r="R104" s="205">
        <f>Q104*H104</f>
        <v>0</v>
      </c>
      <c r="S104" s="205">
        <v>0</v>
      </c>
      <c r="T104" s="206">
        <f>S104*H104</f>
        <v>0</v>
      </c>
      <c r="U104" s="37"/>
      <c r="V104" s="37"/>
      <c r="W104" s="37"/>
      <c r="X104" s="37"/>
      <c r="Y104" s="37"/>
      <c r="Z104" s="37"/>
      <c r="AA104" s="37"/>
      <c r="AB104" s="37"/>
      <c r="AC104" s="37"/>
      <c r="AD104" s="37"/>
      <c r="AE104" s="37"/>
      <c r="AR104" s="207" t="s">
        <v>166</v>
      </c>
      <c r="AT104" s="207" t="s">
        <v>199</v>
      </c>
      <c r="AU104" s="207" t="s">
        <v>90</v>
      </c>
      <c r="AY104" s="19" t="s">
        <v>197</v>
      </c>
      <c r="BE104" s="208">
        <f>IF(N104="základní",J104,0)</f>
        <v>0</v>
      </c>
      <c r="BF104" s="208">
        <f>IF(N104="snížená",J104,0)</f>
        <v>0</v>
      </c>
      <c r="BG104" s="208">
        <f>IF(N104="zákl. přenesená",J104,0)</f>
        <v>0</v>
      </c>
      <c r="BH104" s="208">
        <f>IF(N104="sníž. přenesená",J104,0)</f>
        <v>0</v>
      </c>
      <c r="BI104" s="208">
        <f>IF(N104="nulová",J104,0)</f>
        <v>0</v>
      </c>
      <c r="BJ104" s="19" t="s">
        <v>40</v>
      </c>
      <c r="BK104" s="208">
        <f>ROUND(I104*H104,2)</f>
        <v>0</v>
      </c>
      <c r="BL104" s="19" t="s">
        <v>166</v>
      </c>
      <c r="BM104" s="207" t="s">
        <v>1197</v>
      </c>
    </row>
    <row r="105" spans="1:65" s="2" customFormat="1" ht="48">
      <c r="A105" s="37"/>
      <c r="B105" s="38"/>
      <c r="C105" s="39"/>
      <c r="D105" s="209" t="s">
        <v>204</v>
      </c>
      <c r="E105" s="39"/>
      <c r="F105" s="210" t="s">
        <v>1198</v>
      </c>
      <c r="G105" s="39"/>
      <c r="H105" s="39"/>
      <c r="I105" s="119"/>
      <c r="J105" s="39"/>
      <c r="K105" s="39"/>
      <c r="L105" s="42"/>
      <c r="M105" s="211"/>
      <c r="N105" s="212"/>
      <c r="O105" s="67"/>
      <c r="P105" s="67"/>
      <c r="Q105" s="67"/>
      <c r="R105" s="67"/>
      <c r="S105" s="67"/>
      <c r="T105" s="68"/>
      <c r="U105" s="37"/>
      <c r="V105" s="37"/>
      <c r="W105" s="37"/>
      <c r="X105" s="37"/>
      <c r="Y105" s="37"/>
      <c r="Z105" s="37"/>
      <c r="AA105" s="37"/>
      <c r="AB105" s="37"/>
      <c r="AC105" s="37"/>
      <c r="AD105" s="37"/>
      <c r="AE105" s="37"/>
      <c r="AT105" s="19" t="s">
        <v>204</v>
      </c>
      <c r="AU105" s="19" t="s">
        <v>90</v>
      </c>
    </row>
    <row r="106" spans="1:65" s="13" customFormat="1" ht="10.199999999999999">
      <c r="B106" s="213"/>
      <c r="C106" s="214"/>
      <c r="D106" s="209" t="s">
        <v>206</v>
      </c>
      <c r="E106" s="215" t="s">
        <v>32</v>
      </c>
      <c r="F106" s="216" t="s">
        <v>1183</v>
      </c>
      <c r="G106" s="214"/>
      <c r="H106" s="215" t="s">
        <v>32</v>
      </c>
      <c r="I106" s="217"/>
      <c r="J106" s="214"/>
      <c r="K106" s="214"/>
      <c r="L106" s="218"/>
      <c r="M106" s="219"/>
      <c r="N106" s="220"/>
      <c r="O106" s="220"/>
      <c r="P106" s="220"/>
      <c r="Q106" s="220"/>
      <c r="R106" s="220"/>
      <c r="S106" s="220"/>
      <c r="T106" s="221"/>
      <c r="AT106" s="222" t="s">
        <v>206</v>
      </c>
      <c r="AU106" s="222" t="s">
        <v>90</v>
      </c>
      <c r="AV106" s="13" t="s">
        <v>40</v>
      </c>
      <c r="AW106" s="13" t="s">
        <v>38</v>
      </c>
      <c r="AX106" s="13" t="s">
        <v>81</v>
      </c>
      <c r="AY106" s="222" t="s">
        <v>197</v>
      </c>
    </row>
    <row r="107" spans="1:65" s="13" customFormat="1" ht="10.199999999999999">
      <c r="B107" s="213"/>
      <c r="C107" s="214"/>
      <c r="D107" s="209" t="s">
        <v>206</v>
      </c>
      <c r="E107" s="215" t="s">
        <v>32</v>
      </c>
      <c r="F107" s="216" t="s">
        <v>1184</v>
      </c>
      <c r="G107" s="214"/>
      <c r="H107" s="215" t="s">
        <v>32</v>
      </c>
      <c r="I107" s="217"/>
      <c r="J107" s="214"/>
      <c r="K107" s="214"/>
      <c r="L107" s="218"/>
      <c r="M107" s="219"/>
      <c r="N107" s="220"/>
      <c r="O107" s="220"/>
      <c r="P107" s="220"/>
      <c r="Q107" s="220"/>
      <c r="R107" s="220"/>
      <c r="S107" s="220"/>
      <c r="T107" s="221"/>
      <c r="AT107" s="222" t="s">
        <v>206</v>
      </c>
      <c r="AU107" s="222" t="s">
        <v>90</v>
      </c>
      <c r="AV107" s="13" t="s">
        <v>40</v>
      </c>
      <c r="AW107" s="13" t="s">
        <v>38</v>
      </c>
      <c r="AX107" s="13" t="s">
        <v>81</v>
      </c>
      <c r="AY107" s="222" t="s">
        <v>197</v>
      </c>
    </row>
    <row r="108" spans="1:65" s="14" customFormat="1" ht="10.199999999999999">
      <c r="B108" s="223"/>
      <c r="C108" s="224"/>
      <c r="D108" s="209" t="s">
        <v>206</v>
      </c>
      <c r="E108" s="225" t="s">
        <v>32</v>
      </c>
      <c r="F108" s="226" t="s">
        <v>1199</v>
      </c>
      <c r="G108" s="224"/>
      <c r="H108" s="227">
        <v>4</v>
      </c>
      <c r="I108" s="228"/>
      <c r="J108" s="224"/>
      <c r="K108" s="224"/>
      <c r="L108" s="229"/>
      <c r="M108" s="230"/>
      <c r="N108" s="231"/>
      <c r="O108" s="231"/>
      <c r="P108" s="231"/>
      <c r="Q108" s="231"/>
      <c r="R108" s="231"/>
      <c r="S108" s="231"/>
      <c r="T108" s="232"/>
      <c r="AT108" s="233" t="s">
        <v>206</v>
      </c>
      <c r="AU108" s="233" t="s">
        <v>90</v>
      </c>
      <c r="AV108" s="14" t="s">
        <v>90</v>
      </c>
      <c r="AW108" s="14" t="s">
        <v>38</v>
      </c>
      <c r="AX108" s="14" t="s">
        <v>81</v>
      </c>
      <c r="AY108" s="233" t="s">
        <v>197</v>
      </c>
    </row>
    <row r="109" spans="1:65" s="16" customFormat="1" ht="10.199999999999999">
      <c r="B109" s="245"/>
      <c r="C109" s="246"/>
      <c r="D109" s="209" t="s">
        <v>206</v>
      </c>
      <c r="E109" s="247" t="s">
        <v>32</v>
      </c>
      <c r="F109" s="248" t="s">
        <v>1189</v>
      </c>
      <c r="G109" s="246"/>
      <c r="H109" s="249">
        <v>4</v>
      </c>
      <c r="I109" s="250"/>
      <c r="J109" s="246"/>
      <c r="K109" s="246"/>
      <c r="L109" s="251"/>
      <c r="M109" s="252"/>
      <c r="N109" s="253"/>
      <c r="O109" s="253"/>
      <c r="P109" s="253"/>
      <c r="Q109" s="253"/>
      <c r="R109" s="253"/>
      <c r="S109" s="253"/>
      <c r="T109" s="254"/>
      <c r="AT109" s="255" t="s">
        <v>206</v>
      </c>
      <c r="AU109" s="255" t="s">
        <v>90</v>
      </c>
      <c r="AV109" s="16" t="s">
        <v>114</v>
      </c>
      <c r="AW109" s="16" t="s">
        <v>38</v>
      </c>
      <c r="AX109" s="16" t="s">
        <v>81</v>
      </c>
      <c r="AY109" s="255" t="s">
        <v>197</v>
      </c>
    </row>
    <row r="110" spans="1:65" s="15" customFormat="1" ht="10.199999999999999">
      <c r="B110" s="234"/>
      <c r="C110" s="235"/>
      <c r="D110" s="209" t="s">
        <v>206</v>
      </c>
      <c r="E110" s="236" t="s">
        <v>32</v>
      </c>
      <c r="F110" s="237" t="s">
        <v>209</v>
      </c>
      <c r="G110" s="235"/>
      <c r="H110" s="238">
        <v>4</v>
      </c>
      <c r="I110" s="239"/>
      <c r="J110" s="235"/>
      <c r="K110" s="235"/>
      <c r="L110" s="240"/>
      <c r="M110" s="241"/>
      <c r="N110" s="242"/>
      <c r="O110" s="242"/>
      <c r="P110" s="242"/>
      <c r="Q110" s="242"/>
      <c r="R110" s="242"/>
      <c r="S110" s="242"/>
      <c r="T110" s="243"/>
      <c r="AT110" s="244" t="s">
        <v>206</v>
      </c>
      <c r="AU110" s="244" t="s">
        <v>90</v>
      </c>
      <c r="AV110" s="15" t="s">
        <v>166</v>
      </c>
      <c r="AW110" s="15" t="s">
        <v>38</v>
      </c>
      <c r="AX110" s="15" t="s">
        <v>40</v>
      </c>
      <c r="AY110" s="244" t="s">
        <v>197</v>
      </c>
    </row>
    <row r="111" spans="1:65" s="2" customFormat="1" ht="21.75" customHeight="1">
      <c r="A111" s="37"/>
      <c r="B111" s="38"/>
      <c r="C111" s="196" t="s">
        <v>166</v>
      </c>
      <c r="D111" s="196" t="s">
        <v>199</v>
      </c>
      <c r="E111" s="197" t="s">
        <v>1200</v>
      </c>
      <c r="F111" s="198" t="s">
        <v>1201</v>
      </c>
      <c r="G111" s="199" t="s">
        <v>165</v>
      </c>
      <c r="H111" s="200">
        <v>244</v>
      </c>
      <c r="I111" s="201"/>
      <c r="J111" s="202">
        <f>ROUND(I111*H111,2)</f>
        <v>0</v>
      </c>
      <c r="K111" s="198" t="s">
        <v>202</v>
      </c>
      <c r="L111" s="42"/>
      <c r="M111" s="203" t="s">
        <v>32</v>
      </c>
      <c r="N111" s="204" t="s">
        <v>52</v>
      </c>
      <c r="O111" s="67"/>
      <c r="P111" s="205">
        <f>O111*H111</f>
        <v>0</v>
      </c>
      <c r="Q111" s="205">
        <v>0</v>
      </c>
      <c r="R111" s="205">
        <f>Q111*H111</f>
        <v>0</v>
      </c>
      <c r="S111" s="205">
        <v>0</v>
      </c>
      <c r="T111" s="206">
        <f>S111*H111</f>
        <v>0</v>
      </c>
      <c r="U111" s="37"/>
      <c r="V111" s="37"/>
      <c r="W111" s="37"/>
      <c r="X111" s="37"/>
      <c r="Y111" s="37"/>
      <c r="Z111" s="37"/>
      <c r="AA111" s="37"/>
      <c r="AB111" s="37"/>
      <c r="AC111" s="37"/>
      <c r="AD111" s="37"/>
      <c r="AE111" s="37"/>
      <c r="AR111" s="207" t="s">
        <v>166</v>
      </c>
      <c r="AT111" s="207" t="s">
        <v>199</v>
      </c>
      <c r="AU111" s="207" t="s">
        <v>90</v>
      </c>
      <c r="AY111" s="19" t="s">
        <v>197</v>
      </c>
      <c r="BE111" s="208">
        <f>IF(N111="základní",J111,0)</f>
        <v>0</v>
      </c>
      <c r="BF111" s="208">
        <f>IF(N111="snížená",J111,0)</f>
        <v>0</v>
      </c>
      <c r="BG111" s="208">
        <f>IF(N111="zákl. přenesená",J111,0)</f>
        <v>0</v>
      </c>
      <c r="BH111" s="208">
        <f>IF(N111="sníž. přenesená",J111,0)</f>
        <v>0</v>
      </c>
      <c r="BI111" s="208">
        <f>IF(N111="nulová",J111,0)</f>
        <v>0</v>
      </c>
      <c r="BJ111" s="19" t="s">
        <v>40</v>
      </c>
      <c r="BK111" s="208">
        <f>ROUND(I111*H111,2)</f>
        <v>0</v>
      </c>
      <c r="BL111" s="19" t="s">
        <v>166</v>
      </c>
      <c r="BM111" s="207" t="s">
        <v>1202</v>
      </c>
    </row>
    <row r="112" spans="1:65" s="2" customFormat="1" ht="48">
      <c r="A112" s="37"/>
      <c r="B112" s="38"/>
      <c r="C112" s="39"/>
      <c r="D112" s="209" t="s">
        <v>204</v>
      </c>
      <c r="E112" s="39"/>
      <c r="F112" s="210" t="s">
        <v>1198</v>
      </c>
      <c r="G112" s="39"/>
      <c r="H112" s="39"/>
      <c r="I112" s="119"/>
      <c r="J112" s="39"/>
      <c r="K112" s="39"/>
      <c r="L112" s="42"/>
      <c r="M112" s="211"/>
      <c r="N112" s="212"/>
      <c r="O112" s="67"/>
      <c r="P112" s="67"/>
      <c r="Q112" s="67"/>
      <c r="R112" s="67"/>
      <c r="S112" s="67"/>
      <c r="T112" s="68"/>
      <c r="U112" s="37"/>
      <c r="V112" s="37"/>
      <c r="W112" s="37"/>
      <c r="X112" s="37"/>
      <c r="Y112" s="37"/>
      <c r="Z112" s="37"/>
      <c r="AA112" s="37"/>
      <c r="AB112" s="37"/>
      <c r="AC112" s="37"/>
      <c r="AD112" s="37"/>
      <c r="AE112" s="37"/>
      <c r="AT112" s="19" t="s">
        <v>204</v>
      </c>
      <c r="AU112" s="19" t="s">
        <v>90</v>
      </c>
    </row>
    <row r="113" spans="1:65" s="2" customFormat="1" ht="19.2">
      <c r="A113" s="37"/>
      <c r="B113" s="38"/>
      <c r="C113" s="39"/>
      <c r="D113" s="209" t="s">
        <v>223</v>
      </c>
      <c r="E113" s="39"/>
      <c r="F113" s="210" t="s">
        <v>1193</v>
      </c>
      <c r="G113" s="39"/>
      <c r="H113" s="39"/>
      <c r="I113" s="119"/>
      <c r="J113" s="39"/>
      <c r="K113" s="39"/>
      <c r="L113" s="42"/>
      <c r="M113" s="211"/>
      <c r="N113" s="212"/>
      <c r="O113" s="67"/>
      <c r="P113" s="67"/>
      <c r="Q113" s="67"/>
      <c r="R113" s="67"/>
      <c r="S113" s="67"/>
      <c r="T113" s="68"/>
      <c r="U113" s="37"/>
      <c r="V113" s="37"/>
      <c r="W113" s="37"/>
      <c r="X113" s="37"/>
      <c r="Y113" s="37"/>
      <c r="Z113" s="37"/>
      <c r="AA113" s="37"/>
      <c r="AB113" s="37"/>
      <c r="AC113" s="37"/>
      <c r="AD113" s="37"/>
      <c r="AE113" s="37"/>
      <c r="AT113" s="19" t="s">
        <v>223</v>
      </c>
      <c r="AU113" s="19" t="s">
        <v>90</v>
      </c>
    </row>
    <row r="114" spans="1:65" s="14" customFormat="1" ht="10.199999999999999">
      <c r="B114" s="223"/>
      <c r="C114" s="224"/>
      <c r="D114" s="209" t="s">
        <v>206</v>
      </c>
      <c r="E114" s="225" t="s">
        <v>32</v>
      </c>
      <c r="F114" s="226" t="s">
        <v>1203</v>
      </c>
      <c r="G114" s="224"/>
      <c r="H114" s="227">
        <v>244</v>
      </c>
      <c r="I114" s="228"/>
      <c r="J114" s="224"/>
      <c r="K114" s="224"/>
      <c r="L114" s="229"/>
      <c r="M114" s="230"/>
      <c r="N114" s="231"/>
      <c r="O114" s="231"/>
      <c r="P114" s="231"/>
      <c r="Q114" s="231"/>
      <c r="R114" s="231"/>
      <c r="S114" s="231"/>
      <c r="T114" s="232"/>
      <c r="AT114" s="233" t="s">
        <v>206</v>
      </c>
      <c r="AU114" s="233" t="s">
        <v>90</v>
      </c>
      <c r="AV114" s="14" t="s">
        <v>90</v>
      </c>
      <c r="AW114" s="14" t="s">
        <v>38</v>
      </c>
      <c r="AX114" s="14" t="s">
        <v>40</v>
      </c>
      <c r="AY114" s="233" t="s">
        <v>197</v>
      </c>
    </row>
    <row r="115" spans="1:65" s="2" customFormat="1" ht="16.5" customHeight="1">
      <c r="A115" s="37"/>
      <c r="B115" s="38"/>
      <c r="C115" s="196" t="s">
        <v>225</v>
      </c>
      <c r="D115" s="196" t="s">
        <v>199</v>
      </c>
      <c r="E115" s="197" t="s">
        <v>1204</v>
      </c>
      <c r="F115" s="198" t="s">
        <v>1205</v>
      </c>
      <c r="G115" s="199" t="s">
        <v>165</v>
      </c>
      <c r="H115" s="200">
        <v>8</v>
      </c>
      <c r="I115" s="201"/>
      <c r="J115" s="202">
        <f>ROUND(I115*H115,2)</f>
        <v>0</v>
      </c>
      <c r="K115" s="198" t="s">
        <v>202</v>
      </c>
      <c r="L115" s="42"/>
      <c r="M115" s="203" t="s">
        <v>32</v>
      </c>
      <c r="N115" s="204" t="s">
        <v>52</v>
      </c>
      <c r="O115" s="67"/>
      <c r="P115" s="205">
        <f>O115*H115</f>
        <v>0</v>
      </c>
      <c r="Q115" s="205">
        <v>0</v>
      </c>
      <c r="R115" s="205">
        <f>Q115*H115</f>
        <v>0</v>
      </c>
      <c r="S115" s="205">
        <v>0</v>
      </c>
      <c r="T115" s="206">
        <f>S115*H115</f>
        <v>0</v>
      </c>
      <c r="U115" s="37"/>
      <c r="V115" s="37"/>
      <c r="W115" s="37"/>
      <c r="X115" s="37"/>
      <c r="Y115" s="37"/>
      <c r="Z115" s="37"/>
      <c r="AA115" s="37"/>
      <c r="AB115" s="37"/>
      <c r="AC115" s="37"/>
      <c r="AD115" s="37"/>
      <c r="AE115" s="37"/>
      <c r="AR115" s="207" t="s">
        <v>166</v>
      </c>
      <c r="AT115" s="207" t="s">
        <v>199</v>
      </c>
      <c r="AU115" s="207" t="s">
        <v>90</v>
      </c>
      <c r="AY115" s="19" t="s">
        <v>197</v>
      </c>
      <c r="BE115" s="208">
        <f>IF(N115="základní",J115,0)</f>
        <v>0</v>
      </c>
      <c r="BF115" s="208">
        <f>IF(N115="snížená",J115,0)</f>
        <v>0</v>
      </c>
      <c r="BG115" s="208">
        <f>IF(N115="zákl. přenesená",J115,0)</f>
        <v>0</v>
      </c>
      <c r="BH115" s="208">
        <f>IF(N115="sníž. přenesená",J115,0)</f>
        <v>0</v>
      </c>
      <c r="BI115" s="208">
        <f>IF(N115="nulová",J115,0)</f>
        <v>0</v>
      </c>
      <c r="BJ115" s="19" t="s">
        <v>40</v>
      </c>
      <c r="BK115" s="208">
        <f>ROUND(I115*H115,2)</f>
        <v>0</v>
      </c>
      <c r="BL115" s="19" t="s">
        <v>166</v>
      </c>
      <c r="BM115" s="207" t="s">
        <v>1206</v>
      </c>
    </row>
    <row r="116" spans="1:65" s="2" customFormat="1" ht="28.8">
      <c r="A116" s="37"/>
      <c r="B116" s="38"/>
      <c r="C116" s="39"/>
      <c r="D116" s="209" t="s">
        <v>204</v>
      </c>
      <c r="E116" s="39"/>
      <c r="F116" s="210" t="s">
        <v>1207</v>
      </c>
      <c r="G116" s="39"/>
      <c r="H116" s="39"/>
      <c r="I116" s="119"/>
      <c r="J116" s="39"/>
      <c r="K116" s="39"/>
      <c r="L116" s="42"/>
      <c r="M116" s="211"/>
      <c r="N116" s="212"/>
      <c r="O116" s="67"/>
      <c r="P116" s="67"/>
      <c r="Q116" s="67"/>
      <c r="R116" s="67"/>
      <c r="S116" s="67"/>
      <c r="T116" s="68"/>
      <c r="U116" s="37"/>
      <c r="V116" s="37"/>
      <c r="W116" s="37"/>
      <c r="X116" s="37"/>
      <c r="Y116" s="37"/>
      <c r="Z116" s="37"/>
      <c r="AA116" s="37"/>
      <c r="AB116" s="37"/>
      <c r="AC116" s="37"/>
      <c r="AD116" s="37"/>
      <c r="AE116" s="37"/>
      <c r="AT116" s="19" t="s">
        <v>204</v>
      </c>
      <c r="AU116" s="19" t="s">
        <v>90</v>
      </c>
    </row>
    <row r="117" spans="1:65" s="13" customFormat="1" ht="10.199999999999999">
      <c r="B117" s="213"/>
      <c r="C117" s="214"/>
      <c r="D117" s="209" t="s">
        <v>206</v>
      </c>
      <c r="E117" s="215" t="s">
        <v>32</v>
      </c>
      <c r="F117" s="216" t="s">
        <v>1183</v>
      </c>
      <c r="G117" s="214"/>
      <c r="H117" s="215" t="s">
        <v>32</v>
      </c>
      <c r="I117" s="217"/>
      <c r="J117" s="214"/>
      <c r="K117" s="214"/>
      <c r="L117" s="218"/>
      <c r="M117" s="219"/>
      <c r="N117" s="220"/>
      <c r="O117" s="220"/>
      <c r="P117" s="220"/>
      <c r="Q117" s="220"/>
      <c r="R117" s="220"/>
      <c r="S117" s="220"/>
      <c r="T117" s="221"/>
      <c r="AT117" s="222" t="s">
        <v>206</v>
      </c>
      <c r="AU117" s="222" t="s">
        <v>90</v>
      </c>
      <c r="AV117" s="13" t="s">
        <v>40</v>
      </c>
      <c r="AW117" s="13" t="s">
        <v>38</v>
      </c>
      <c r="AX117" s="13" t="s">
        <v>81</v>
      </c>
      <c r="AY117" s="222" t="s">
        <v>197</v>
      </c>
    </row>
    <row r="118" spans="1:65" s="13" customFormat="1" ht="10.199999999999999">
      <c r="B118" s="213"/>
      <c r="C118" s="214"/>
      <c r="D118" s="209" t="s">
        <v>206</v>
      </c>
      <c r="E118" s="215" t="s">
        <v>32</v>
      </c>
      <c r="F118" s="216" t="s">
        <v>1184</v>
      </c>
      <c r="G118" s="214"/>
      <c r="H118" s="215" t="s">
        <v>32</v>
      </c>
      <c r="I118" s="217"/>
      <c r="J118" s="214"/>
      <c r="K118" s="214"/>
      <c r="L118" s="218"/>
      <c r="M118" s="219"/>
      <c r="N118" s="220"/>
      <c r="O118" s="220"/>
      <c r="P118" s="220"/>
      <c r="Q118" s="220"/>
      <c r="R118" s="220"/>
      <c r="S118" s="220"/>
      <c r="T118" s="221"/>
      <c r="AT118" s="222" t="s">
        <v>206</v>
      </c>
      <c r="AU118" s="222" t="s">
        <v>90</v>
      </c>
      <c r="AV118" s="13" t="s">
        <v>40</v>
      </c>
      <c r="AW118" s="13" t="s">
        <v>38</v>
      </c>
      <c r="AX118" s="13" t="s">
        <v>81</v>
      </c>
      <c r="AY118" s="222" t="s">
        <v>197</v>
      </c>
    </row>
    <row r="119" spans="1:65" s="14" customFormat="1" ht="10.199999999999999">
      <c r="B119" s="223"/>
      <c r="C119" s="224"/>
      <c r="D119" s="209" t="s">
        <v>206</v>
      </c>
      <c r="E119" s="225" t="s">
        <v>32</v>
      </c>
      <c r="F119" s="226" t="s">
        <v>1208</v>
      </c>
      <c r="G119" s="224"/>
      <c r="H119" s="227">
        <v>8</v>
      </c>
      <c r="I119" s="228"/>
      <c r="J119" s="224"/>
      <c r="K119" s="224"/>
      <c r="L119" s="229"/>
      <c r="M119" s="230"/>
      <c r="N119" s="231"/>
      <c r="O119" s="231"/>
      <c r="P119" s="231"/>
      <c r="Q119" s="231"/>
      <c r="R119" s="231"/>
      <c r="S119" s="231"/>
      <c r="T119" s="232"/>
      <c r="AT119" s="233" t="s">
        <v>206</v>
      </c>
      <c r="AU119" s="233" t="s">
        <v>90</v>
      </c>
      <c r="AV119" s="14" t="s">
        <v>90</v>
      </c>
      <c r="AW119" s="14" t="s">
        <v>38</v>
      </c>
      <c r="AX119" s="14" t="s">
        <v>81</v>
      </c>
      <c r="AY119" s="233" t="s">
        <v>197</v>
      </c>
    </row>
    <row r="120" spans="1:65" s="16" customFormat="1" ht="10.199999999999999">
      <c r="B120" s="245"/>
      <c r="C120" s="246"/>
      <c r="D120" s="209" t="s">
        <v>206</v>
      </c>
      <c r="E120" s="247" t="s">
        <v>32</v>
      </c>
      <c r="F120" s="248" t="s">
        <v>1189</v>
      </c>
      <c r="G120" s="246"/>
      <c r="H120" s="249">
        <v>8</v>
      </c>
      <c r="I120" s="250"/>
      <c r="J120" s="246"/>
      <c r="K120" s="246"/>
      <c r="L120" s="251"/>
      <c r="M120" s="252"/>
      <c r="N120" s="253"/>
      <c r="O120" s="253"/>
      <c r="P120" s="253"/>
      <c r="Q120" s="253"/>
      <c r="R120" s="253"/>
      <c r="S120" s="253"/>
      <c r="T120" s="254"/>
      <c r="AT120" s="255" t="s">
        <v>206</v>
      </c>
      <c r="AU120" s="255" t="s">
        <v>90</v>
      </c>
      <c r="AV120" s="16" t="s">
        <v>114</v>
      </c>
      <c r="AW120" s="16" t="s">
        <v>38</v>
      </c>
      <c r="AX120" s="16" t="s">
        <v>81</v>
      </c>
      <c r="AY120" s="255" t="s">
        <v>197</v>
      </c>
    </row>
    <row r="121" spans="1:65" s="15" customFormat="1" ht="10.199999999999999">
      <c r="B121" s="234"/>
      <c r="C121" s="235"/>
      <c r="D121" s="209" t="s">
        <v>206</v>
      </c>
      <c r="E121" s="236" t="s">
        <v>32</v>
      </c>
      <c r="F121" s="237" t="s">
        <v>209</v>
      </c>
      <c r="G121" s="235"/>
      <c r="H121" s="238">
        <v>8</v>
      </c>
      <c r="I121" s="239"/>
      <c r="J121" s="235"/>
      <c r="K121" s="235"/>
      <c r="L121" s="240"/>
      <c r="M121" s="241"/>
      <c r="N121" s="242"/>
      <c r="O121" s="242"/>
      <c r="P121" s="242"/>
      <c r="Q121" s="242"/>
      <c r="R121" s="242"/>
      <c r="S121" s="242"/>
      <c r="T121" s="243"/>
      <c r="AT121" s="244" t="s">
        <v>206</v>
      </c>
      <c r="AU121" s="244" t="s">
        <v>90</v>
      </c>
      <c r="AV121" s="15" t="s">
        <v>166</v>
      </c>
      <c r="AW121" s="15" t="s">
        <v>38</v>
      </c>
      <c r="AX121" s="15" t="s">
        <v>40</v>
      </c>
      <c r="AY121" s="244" t="s">
        <v>197</v>
      </c>
    </row>
    <row r="122" spans="1:65" s="2" customFormat="1" ht="21.75" customHeight="1">
      <c r="A122" s="37"/>
      <c r="B122" s="38"/>
      <c r="C122" s="196" t="s">
        <v>229</v>
      </c>
      <c r="D122" s="196" t="s">
        <v>199</v>
      </c>
      <c r="E122" s="197" t="s">
        <v>1209</v>
      </c>
      <c r="F122" s="198" t="s">
        <v>1210</v>
      </c>
      <c r="G122" s="199" t="s">
        <v>165</v>
      </c>
      <c r="H122" s="200">
        <v>488</v>
      </c>
      <c r="I122" s="201"/>
      <c r="J122" s="202">
        <f>ROUND(I122*H122,2)</f>
        <v>0</v>
      </c>
      <c r="K122" s="198" t="s">
        <v>202</v>
      </c>
      <c r="L122" s="42"/>
      <c r="M122" s="203" t="s">
        <v>32</v>
      </c>
      <c r="N122" s="204" t="s">
        <v>52</v>
      </c>
      <c r="O122" s="67"/>
      <c r="P122" s="205">
        <f>O122*H122</f>
        <v>0</v>
      </c>
      <c r="Q122" s="205">
        <v>0</v>
      </c>
      <c r="R122" s="205">
        <f>Q122*H122</f>
        <v>0</v>
      </c>
      <c r="S122" s="205">
        <v>0</v>
      </c>
      <c r="T122" s="206">
        <f>S122*H122</f>
        <v>0</v>
      </c>
      <c r="U122" s="37"/>
      <c r="V122" s="37"/>
      <c r="W122" s="37"/>
      <c r="X122" s="37"/>
      <c r="Y122" s="37"/>
      <c r="Z122" s="37"/>
      <c r="AA122" s="37"/>
      <c r="AB122" s="37"/>
      <c r="AC122" s="37"/>
      <c r="AD122" s="37"/>
      <c r="AE122" s="37"/>
      <c r="AR122" s="207" t="s">
        <v>166</v>
      </c>
      <c r="AT122" s="207" t="s">
        <v>199</v>
      </c>
      <c r="AU122" s="207" t="s">
        <v>90</v>
      </c>
      <c r="AY122" s="19" t="s">
        <v>197</v>
      </c>
      <c r="BE122" s="208">
        <f>IF(N122="základní",J122,0)</f>
        <v>0</v>
      </c>
      <c r="BF122" s="208">
        <f>IF(N122="snížená",J122,0)</f>
        <v>0</v>
      </c>
      <c r="BG122" s="208">
        <f>IF(N122="zákl. přenesená",J122,0)</f>
        <v>0</v>
      </c>
      <c r="BH122" s="208">
        <f>IF(N122="sníž. přenesená",J122,0)</f>
        <v>0</v>
      </c>
      <c r="BI122" s="208">
        <f>IF(N122="nulová",J122,0)</f>
        <v>0</v>
      </c>
      <c r="BJ122" s="19" t="s">
        <v>40</v>
      </c>
      <c r="BK122" s="208">
        <f>ROUND(I122*H122,2)</f>
        <v>0</v>
      </c>
      <c r="BL122" s="19" t="s">
        <v>166</v>
      </c>
      <c r="BM122" s="207" t="s">
        <v>1211</v>
      </c>
    </row>
    <row r="123" spans="1:65" s="2" customFormat="1" ht="28.8">
      <c r="A123" s="37"/>
      <c r="B123" s="38"/>
      <c r="C123" s="39"/>
      <c r="D123" s="209" t="s">
        <v>204</v>
      </c>
      <c r="E123" s="39"/>
      <c r="F123" s="210" t="s">
        <v>1207</v>
      </c>
      <c r="G123" s="39"/>
      <c r="H123" s="39"/>
      <c r="I123" s="119"/>
      <c r="J123" s="39"/>
      <c r="K123" s="39"/>
      <c r="L123" s="42"/>
      <c r="M123" s="211"/>
      <c r="N123" s="212"/>
      <c r="O123" s="67"/>
      <c r="P123" s="67"/>
      <c r="Q123" s="67"/>
      <c r="R123" s="67"/>
      <c r="S123" s="67"/>
      <c r="T123" s="68"/>
      <c r="U123" s="37"/>
      <c r="V123" s="37"/>
      <c r="W123" s="37"/>
      <c r="X123" s="37"/>
      <c r="Y123" s="37"/>
      <c r="Z123" s="37"/>
      <c r="AA123" s="37"/>
      <c r="AB123" s="37"/>
      <c r="AC123" s="37"/>
      <c r="AD123" s="37"/>
      <c r="AE123" s="37"/>
      <c r="AT123" s="19" t="s">
        <v>204</v>
      </c>
      <c r="AU123" s="19" t="s">
        <v>90</v>
      </c>
    </row>
    <row r="124" spans="1:65" s="2" customFormat="1" ht="19.2">
      <c r="A124" s="37"/>
      <c r="B124" s="38"/>
      <c r="C124" s="39"/>
      <c r="D124" s="209" t="s">
        <v>223</v>
      </c>
      <c r="E124" s="39"/>
      <c r="F124" s="210" t="s">
        <v>1193</v>
      </c>
      <c r="G124" s="39"/>
      <c r="H124" s="39"/>
      <c r="I124" s="119"/>
      <c r="J124" s="39"/>
      <c r="K124" s="39"/>
      <c r="L124" s="42"/>
      <c r="M124" s="211"/>
      <c r="N124" s="212"/>
      <c r="O124" s="67"/>
      <c r="P124" s="67"/>
      <c r="Q124" s="67"/>
      <c r="R124" s="67"/>
      <c r="S124" s="67"/>
      <c r="T124" s="68"/>
      <c r="U124" s="37"/>
      <c r="V124" s="37"/>
      <c r="W124" s="37"/>
      <c r="X124" s="37"/>
      <c r="Y124" s="37"/>
      <c r="Z124" s="37"/>
      <c r="AA124" s="37"/>
      <c r="AB124" s="37"/>
      <c r="AC124" s="37"/>
      <c r="AD124" s="37"/>
      <c r="AE124" s="37"/>
      <c r="AT124" s="19" t="s">
        <v>223</v>
      </c>
      <c r="AU124" s="19" t="s">
        <v>90</v>
      </c>
    </row>
    <row r="125" spans="1:65" s="14" customFormat="1" ht="10.199999999999999">
      <c r="B125" s="223"/>
      <c r="C125" s="224"/>
      <c r="D125" s="209" t="s">
        <v>206</v>
      </c>
      <c r="E125" s="225" t="s">
        <v>32</v>
      </c>
      <c r="F125" s="226" t="s">
        <v>1212</v>
      </c>
      <c r="G125" s="224"/>
      <c r="H125" s="227">
        <v>488</v>
      </c>
      <c r="I125" s="228"/>
      <c r="J125" s="224"/>
      <c r="K125" s="224"/>
      <c r="L125" s="229"/>
      <c r="M125" s="274"/>
      <c r="N125" s="275"/>
      <c r="O125" s="275"/>
      <c r="P125" s="275"/>
      <c r="Q125" s="275"/>
      <c r="R125" s="275"/>
      <c r="S125" s="275"/>
      <c r="T125" s="276"/>
      <c r="AT125" s="233" t="s">
        <v>206</v>
      </c>
      <c r="AU125" s="233" t="s">
        <v>90</v>
      </c>
      <c r="AV125" s="14" t="s">
        <v>90</v>
      </c>
      <c r="AW125" s="14" t="s">
        <v>38</v>
      </c>
      <c r="AX125" s="14" t="s">
        <v>40</v>
      </c>
      <c r="AY125" s="233" t="s">
        <v>197</v>
      </c>
    </row>
    <row r="126" spans="1:65" s="2" customFormat="1" ht="6.9" customHeight="1">
      <c r="A126" s="37"/>
      <c r="B126" s="50"/>
      <c r="C126" s="51"/>
      <c r="D126" s="51"/>
      <c r="E126" s="51"/>
      <c r="F126" s="51"/>
      <c r="G126" s="51"/>
      <c r="H126" s="51"/>
      <c r="I126" s="146"/>
      <c r="J126" s="51"/>
      <c r="K126" s="51"/>
      <c r="L126" s="42"/>
      <c r="M126" s="37"/>
      <c r="O126" s="37"/>
      <c r="P126" s="37"/>
      <c r="Q126" s="37"/>
      <c r="R126" s="37"/>
      <c r="S126" s="37"/>
      <c r="T126" s="37"/>
      <c r="U126" s="37"/>
      <c r="V126" s="37"/>
      <c r="W126" s="37"/>
      <c r="X126" s="37"/>
      <c r="Y126" s="37"/>
      <c r="Z126" s="37"/>
      <c r="AA126" s="37"/>
      <c r="AB126" s="37"/>
      <c r="AC126" s="37"/>
      <c r="AD126" s="37"/>
      <c r="AE126" s="37"/>
    </row>
  </sheetData>
  <sheetProtection algorithmName="SHA-512" hashValue="cNGZM1rVZ2alvphLxDdDpUC2UF1sSUMN06YSMmbrs8jBJjTwYYveJgxY9224uEPr+FlxuSButFYe3LOvDX2jgA==" saltValue="/2S0sIDwkXzbK2t5K1HgEDhOZlg2P9ZCFekFeEaskqg7hJiNVFHdHTDjMX4HkOVc9qJMynez+lBVKXVNdnLccw==" spinCount="100000" sheet="1" objects="1" scenarios="1" formatColumns="0" formatRows="0" autoFilter="0"/>
  <autoFilter ref="C86:K125" xr:uid="{00000000-0009-0000-0000-000005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 BEZ DOTACE)&amp;CDOPAS s.r.o.&amp;RPOLOŽKOVÝ VÝKAZ VÝMĚR</oddHeader>
    <oddFooter>&amp;LSO 901.3 - 3. etapa DIO&amp;CStrana &amp;P z &amp;N&amp;RPoložkový soupis prací</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06"/>
  <sheetViews>
    <sheetView showGridLines="0" topLeftCell="A59"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109</v>
      </c>
    </row>
    <row r="3" spans="1:46" s="1" customFormat="1" ht="6.9" customHeight="1">
      <c r="B3" s="113"/>
      <c r="C3" s="114"/>
      <c r="D3" s="114"/>
      <c r="E3" s="114"/>
      <c r="F3" s="114"/>
      <c r="G3" s="114"/>
      <c r="H3" s="114"/>
      <c r="I3" s="115"/>
      <c r="J3" s="114"/>
      <c r="K3" s="114"/>
      <c r="L3" s="22"/>
      <c r="AT3" s="19" t="s">
        <v>90</v>
      </c>
    </row>
    <row r="4" spans="1:46" s="1" customFormat="1" ht="24.9" customHeight="1">
      <c r="B4" s="22"/>
      <c r="D4" s="116" t="s">
        <v>118</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(město bez dotace)</v>
      </c>
      <c r="F7" s="414"/>
      <c r="G7" s="414"/>
      <c r="H7" s="414"/>
      <c r="I7" s="111"/>
      <c r="L7" s="22"/>
    </row>
    <row r="8" spans="1:46" s="2" customFormat="1" ht="12" customHeight="1">
      <c r="A8" s="37"/>
      <c r="B8" s="42"/>
      <c r="C8" s="37"/>
      <c r="D8" s="118" t="s">
        <v>132</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1213</v>
      </c>
      <c r="F9" s="416"/>
      <c r="G9" s="416"/>
      <c r="H9" s="416"/>
      <c r="I9" s="119"/>
      <c r="J9" s="37"/>
      <c r="K9" s="37"/>
      <c r="L9" s="120"/>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41</v>
      </c>
      <c r="E23" s="37"/>
      <c r="F23" s="37"/>
      <c r="G23" s="37"/>
      <c r="H23" s="37"/>
      <c r="I23" s="121" t="s">
        <v>31</v>
      </c>
      <c r="J23" s="106" t="s">
        <v>42</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44</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45</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47</v>
      </c>
      <c r="E30" s="37"/>
      <c r="F30" s="37"/>
      <c r="G30" s="37"/>
      <c r="H30" s="37"/>
      <c r="I30" s="119"/>
      <c r="J30" s="130">
        <f>ROUND(J84, 0)</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49</v>
      </c>
      <c r="G32" s="37"/>
      <c r="H32" s="37"/>
      <c r="I32" s="132" t="s">
        <v>48</v>
      </c>
      <c r="J32" s="131" t="s">
        <v>50</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51</v>
      </c>
      <c r="E33" s="118" t="s">
        <v>52</v>
      </c>
      <c r="F33" s="134">
        <f>ROUND((SUM(BE84:BE105)),  0)</f>
        <v>0</v>
      </c>
      <c r="G33" s="37"/>
      <c r="H33" s="37"/>
      <c r="I33" s="135">
        <v>0.21</v>
      </c>
      <c r="J33" s="134">
        <f>ROUND(((SUM(BE84:BE105))*I33),  0)</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53</v>
      </c>
      <c r="F34" s="134">
        <f>ROUND((SUM(BF84:BF105)),  0)</f>
        <v>0</v>
      </c>
      <c r="G34" s="37"/>
      <c r="H34" s="37"/>
      <c r="I34" s="135">
        <v>0.15</v>
      </c>
      <c r="J34" s="134">
        <f>ROUND(((SUM(BF84:BF105))*I34),  0)</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54</v>
      </c>
      <c r="F35" s="134">
        <f>ROUND((SUM(BG84:BG105)),  0)</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55</v>
      </c>
      <c r="F36" s="134">
        <f>ROUND((SUM(BH84:BH105)),  0)</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56</v>
      </c>
      <c r="F37" s="134">
        <f>ROUND((SUM(BI84:BI105)),  0)</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57</v>
      </c>
      <c r="E39" s="138"/>
      <c r="F39" s="138"/>
      <c r="G39" s="139" t="s">
        <v>58</v>
      </c>
      <c r="H39" s="140" t="s">
        <v>59</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167</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132</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VON - VON - Vedlejší a ostatní náklady</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41</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168</v>
      </c>
      <c r="D57" s="151"/>
      <c r="E57" s="151"/>
      <c r="F57" s="151"/>
      <c r="G57" s="151"/>
      <c r="H57" s="151"/>
      <c r="I57" s="152"/>
      <c r="J57" s="153" t="s">
        <v>169</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79</v>
      </c>
      <c r="D59" s="39"/>
      <c r="E59" s="39"/>
      <c r="F59" s="39"/>
      <c r="G59" s="39"/>
      <c r="H59" s="39"/>
      <c r="I59" s="119"/>
      <c r="J59" s="80">
        <f>J84</f>
        <v>0</v>
      </c>
      <c r="K59" s="39"/>
      <c r="L59" s="120"/>
      <c r="S59" s="37"/>
      <c r="T59" s="37"/>
      <c r="U59" s="37"/>
      <c r="V59" s="37"/>
      <c r="W59" s="37"/>
      <c r="X59" s="37"/>
      <c r="Y59" s="37"/>
      <c r="Z59" s="37"/>
      <c r="AA59" s="37"/>
      <c r="AB59" s="37"/>
      <c r="AC59" s="37"/>
      <c r="AD59" s="37"/>
      <c r="AE59" s="37"/>
      <c r="AU59" s="19" t="s">
        <v>170</v>
      </c>
    </row>
    <row r="60" spans="1:47" s="9" customFormat="1" ht="24.9" customHeight="1">
      <c r="B60" s="155"/>
      <c r="C60" s="156"/>
      <c r="D60" s="157" t="s">
        <v>1214</v>
      </c>
      <c r="E60" s="158"/>
      <c r="F60" s="158"/>
      <c r="G60" s="158"/>
      <c r="H60" s="158"/>
      <c r="I60" s="159"/>
      <c r="J60" s="160">
        <f>J85</f>
        <v>0</v>
      </c>
      <c r="K60" s="156"/>
      <c r="L60" s="161"/>
    </row>
    <row r="61" spans="1:47" s="10" customFormat="1" ht="19.95" customHeight="1">
      <c r="B61" s="162"/>
      <c r="C61" s="100"/>
      <c r="D61" s="163" t="s">
        <v>1215</v>
      </c>
      <c r="E61" s="164"/>
      <c r="F61" s="164"/>
      <c r="G61" s="164"/>
      <c r="H61" s="164"/>
      <c r="I61" s="165"/>
      <c r="J61" s="166">
        <f>J86</f>
        <v>0</v>
      </c>
      <c r="K61" s="100"/>
      <c r="L61" s="167"/>
    </row>
    <row r="62" spans="1:47" s="10" customFormat="1" ht="19.95" customHeight="1">
      <c r="B62" s="162"/>
      <c r="C62" s="100"/>
      <c r="D62" s="163" t="s">
        <v>1216</v>
      </c>
      <c r="E62" s="164"/>
      <c r="F62" s="164"/>
      <c r="G62" s="164"/>
      <c r="H62" s="164"/>
      <c r="I62" s="165"/>
      <c r="J62" s="166">
        <f>J92</f>
        <v>0</v>
      </c>
      <c r="K62" s="100"/>
      <c r="L62" s="167"/>
    </row>
    <row r="63" spans="1:47" s="10" customFormat="1" ht="19.95" customHeight="1">
      <c r="B63" s="162"/>
      <c r="C63" s="100"/>
      <c r="D63" s="163" t="s">
        <v>1217</v>
      </c>
      <c r="E63" s="164"/>
      <c r="F63" s="164"/>
      <c r="G63" s="164"/>
      <c r="H63" s="164"/>
      <c r="I63" s="165"/>
      <c r="J63" s="166">
        <f>J98</f>
        <v>0</v>
      </c>
      <c r="K63" s="100"/>
      <c r="L63" s="167"/>
    </row>
    <row r="64" spans="1:47" s="10" customFormat="1" ht="19.95" customHeight="1">
      <c r="B64" s="162"/>
      <c r="C64" s="100"/>
      <c r="D64" s="163" t="s">
        <v>1218</v>
      </c>
      <c r="E64" s="164"/>
      <c r="F64" s="164"/>
      <c r="G64" s="164"/>
      <c r="H64" s="164"/>
      <c r="I64" s="165"/>
      <c r="J64" s="166">
        <f>J104</f>
        <v>0</v>
      </c>
      <c r="K64" s="100"/>
      <c r="L64" s="167"/>
    </row>
    <row r="65" spans="1:31" s="2" customFormat="1" ht="21.75" customHeight="1">
      <c r="A65" s="37"/>
      <c r="B65" s="38"/>
      <c r="C65" s="39"/>
      <c r="D65" s="39"/>
      <c r="E65" s="39"/>
      <c r="F65" s="39"/>
      <c r="G65" s="39"/>
      <c r="H65" s="39"/>
      <c r="I65" s="119"/>
      <c r="J65" s="39"/>
      <c r="K65" s="39"/>
      <c r="L65" s="120"/>
      <c r="S65" s="37"/>
      <c r="T65" s="37"/>
      <c r="U65" s="37"/>
      <c r="V65" s="37"/>
      <c r="W65" s="37"/>
      <c r="X65" s="37"/>
      <c r="Y65" s="37"/>
      <c r="Z65" s="37"/>
      <c r="AA65" s="37"/>
      <c r="AB65" s="37"/>
      <c r="AC65" s="37"/>
      <c r="AD65" s="37"/>
      <c r="AE65" s="37"/>
    </row>
    <row r="66" spans="1:31" s="2" customFormat="1" ht="6.9" customHeight="1">
      <c r="A66" s="37"/>
      <c r="B66" s="50"/>
      <c r="C66" s="51"/>
      <c r="D66" s="51"/>
      <c r="E66" s="51"/>
      <c r="F66" s="51"/>
      <c r="G66" s="51"/>
      <c r="H66" s="51"/>
      <c r="I66" s="146"/>
      <c r="J66" s="51"/>
      <c r="K66" s="51"/>
      <c r="L66" s="120"/>
      <c r="S66" s="37"/>
      <c r="T66" s="37"/>
      <c r="U66" s="37"/>
      <c r="V66" s="37"/>
      <c r="W66" s="37"/>
      <c r="X66" s="37"/>
      <c r="Y66" s="37"/>
      <c r="Z66" s="37"/>
      <c r="AA66" s="37"/>
      <c r="AB66" s="37"/>
      <c r="AC66" s="37"/>
      <c r="AD66" s="37"/>
      <c r="AE66" s="37"/>
    </row>
    <row r="70" spans="1:31" s="2" customFormat="1" ht="6.9" customHeight="1">
      <c r="A70" s="37"/>
      <c r="B70" s="52"/>
      <c r="C70" s="53"/>
      <c r="D70" s="53"/>
      <c r="E70" s="53"/>
      <c r="F70" s="53"/>
      <c r="G70" s="53"/>
      <c r="H70" s="53"/>
      <c r="I70" s="149"/>
      <c r="J70" s="53"/>
      <c r="K70" s="53"/>
      <c r="L70" s="120"/>
      <c r="S70" s="37"/>
      <c r="T70" s="37"/>
      <c r="U70" s="37"/>
      <c r="V70" s="37"/>
      <c r="W70" s="37"/>
      <c r="X70" s="37"/>
      <c r="Y70" s="37"/>
      <c r="Z70" s="37"/>
      <c r="AA70" s="37"/>
      <c r="AB70" s="37"/>
      <c r="AC70" s="37"/>
      <c r="AD70" s="37"/>
      <c r="AE70" s="37"/>
    </row>
    <row r="71" spans="1:31" s="2" customFormat="1" ht="24.9" customHeight="1">
      <c r="A71" s="37"/>
      <c r="B71" s="38"/>
      <c r="C71" s="25" t="s">
        <v>182</v>
      </c>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38"/>
      <c r="C72" s="39"/>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12" customHeight="1">
      <c r="A73" s="37"/>
      <c r="B73" s="38"/>
      <c r="C73" s="31" t="s">
        <v>16</v>
      </c>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6.5" customHeight="1">
      <c r="A74" s="37"/>
      <c r="B74" s="38"/>
      <c r="C74" s="39"/>
      <c r="D74" s="39"/>
      <c r="E74" s="420" t="str">
        <f>E7</f>
        <v>BENEŠOV - DOPRAVNÍ OPATŘENÍ U NÁDRAŽÍ (město bez dotace)</v>
      </c>
      <c r="F74" s="421"/>
      <c r="G74" s="421"/>
      <c r="H74" s="421"/>
      <c r="I74" s="119"/>
      <c r="J74" s="39"/>
      <c r="K74" s="39"/>
      <c r="L74" s="120"/>
      <c r="S74" s="37"/>
      <c r="T74" s="37"/>
      <c r="U74" s="37"/>
      <c r="V74" s="37"/>
      <c r="W74" s="37"/>
      <c r="X74" s="37"/>
      <c r="Y74" s="37"/>
      <c r="Z74" s="37"/>
      <c r="AA74" s="37"/>
      <c r="AB74" s="37"/>
      <c r="AC74" s="37"/>
      <c r="AD74" s="37"/>
      <c r="AE74" s="37"/>
    </row>
    <row r="75" spans="1:31" s="2" customFormat="1" ht="12" customHeight="1">
      <c r="A75" s="37"/>
      <c r="B75" s="38"/>
      <c r="C75" s="31" t="s">
        <v>132</v>
      </c>
      <c r="D75" s="39"/>
      <c r="E75" s="39"/>
      <c r="F75" s="39"/>
      <c r="G75" s="39"/>
      <c r="H75" s="39"/>
      <c r="I75" s="119"/>
      <c r="J75" s="39"/>
      <c r="K75" s="39"/>
      <c r="L75" s="120"/>
      <c r="S75" s="37"/>
      <c r="T75" s="37"/>
      <c r="U75" s="37"/>
      <c r="V75" s="37"/>
      <c r="W75" s="37"/>
      <c r="X75" s="37"/>
      <c r="Y75" s="37"/>
      <c r="Z75" s="37"/>
      <c r="AA75" s="37"/>
      <c r="AB75" s="37"/>
      <c r="AC75" s="37"/>
      <c r="AD75" s="37"/>
      <c r="AE75" s="37"/>
    </row>
    <row r="76" spans="1:31" s="2" customFormat="1" ht="16.5" customHeight="1">
      <c r="A76" s="37"/>
      <c r="B76" s="38"/>
      <c r="C76" s="39"/>
      <c r="D76" s="39"/>
      <c r="E76" s="369" t="str">
        <f>E9</f>
        <v>VON - VON - Vedlejší a ostatní náklady</v>
      </c>
      <c r="F76" s="422"/>
      <c r="G76" s="422"/>
      <c r="H76" s="422"/>
      <c r="I76" s="119"/>
      <c r="J76" s="39"/>
      <c r="K76" s="39"/>
      <c r="L76" s="120"/>
      <c r="S76" s="37"/>
      <c r="T76" s="37"/>
      <c r="U76" s="37"/>
      <c r="V76" s="37"/>
      <c r="W76" s="37"/>
      <c r="X76" s="37"/>
      <c r="Y76" s="37"/>
      <c r="Z76" s="37"/>
      <c r="AA76" s="37"/>
      <c r="AB76" s="37"/>
      <c r="AC76" s="37"/>
      <c r="AD76" s="37"/>
      <c r="AE76" s="37"/>
    </row>
    <row r="77" spans="1:31" s="2" customFormat="1" ht="6.9" customHeight="1">
      <c r="A77" s="37"/>
      <c r="B77" s="38"/>
      <c r="C77" s="39"/>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22</v>
      </c>
      <c r="D78" s="39"/>
      <c r="E78" s="39"/>
      <c r="F78" s="29" t="str">
        <f>F12</f>
        <v>Benešov</v>
      </c>
      <c r="G78" s="39"/>
      <c r="H78" s="39"/>
      <c r="I78" s="121" t="s">
        <v>24</v>
      </c>
      <c r="J78" s="62" t="str">
        <f>IF(J12="","",J12)</f>
        <v>25. 9. 2019</v>
      </c>
      <c r="K78" s="39"/>
      <c r="L78" s="120"/>
      <c r="S78" s="37"/>
      <c r="T78" s="37"/>
      <c r="U78" s="37"/>
      <c r="V78" s="37"/>
      <c r="W78" s="37"/>
      <c r="X78" s="37"/>
      <c r="Y78" s="37"/>
      <c r="Z78" s="37"/>
      <c r="AA78" s="37"/>
      <c r="AB78" s="37"/>
      <c r="AC78" s="37"/>
      <c r="AD78" s="37"/>
      <c r="AE78" s="37"/>
    </row>
    <row r="79" spans="1:31" s="2" customFormat="1" ht="6.9" customHeight="1">
      <c r="A79" s="37"/>
      <c r="B79" s="38"/>
      <c r="C79" s="39"/>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5.15" customHeight="1">
      <c r="A80" s="37"/>
      <c r="B80" s="38"/>
      <c r="C80" s="31" t="s">
        <v>30</v>
      </c>
      <c r="D80" s="39"/>
      <c r="E80" s="39"/>
      <c r="F80" s="29" t="str">
        <f>E15</f>
        <v>Město Benešov</v>
      </c>
      <c r="G80" s="39"/>
      <c r="H80" s="39"/>
      <c r="I80" s="121" t="s">
        <v>37</v>
      </c>
      <c r="J80" s="35" t="str">
        <f>E21</f>
        <v>DOPAS s.r.o.</v>
      </c>
      <c r="K80" s="39"/>
      <c r="L80" s="120"/>
      <c r="S80" s="37"/>
      <c r="T80" s="37"/>
      <c r="U80" s="37"/>
      <c r="V80" s="37"/>
      <c r="W80" s="37"/>
      <c r="X80" s="37"/>
      <c r="Y80" s="37"/>
      <c r="Z80" s="37"/>
      <c r="AA80" s="37"/>
      <c r="AB80" s="37"/>
      <c r="AC80" s="37"/>
      <c r="AD80" s="37"/>
      <c r="AE80" s="37"/>
    </row>
    <row r="81" spans="1:65" s="2" customFormat="1" ht="15.15" customHeight="1">
      <c r="A81" s="37"/>
      <c r="B81" s="38"/>
      <c r="C81" s="31" t="s">
        <v>35</v>
      </c>
      <c r="D81" s="39"/>
      <c r="E81" s="39"/>
      <c r="F81" s="29" t="str">
        <f>IF(E18="","",E18)</f>
        <v>Vyplň údaj</v>
      </c>
      <c r="G81" s="39"/>
      <c r="H81" s="39"/>
      <c r="I81" s="121" t="s">
        <v>41</v>
      </c>
      <c r="J81" s="35" t="str">
        <f>E24</f>
        <v>STAPO UL s.r.o.</v>
      </c>
      <c r="K81" s="39"/>
      <c r="L81" s="120"/>
      <c r="S81" s="37"/>
      <c r="T81" s="37"/>
      <c r="U81" s="37"/>
      <c r="V81" s="37"/>
      <c r="W81" s="37"/>
      <c r="X81" s="37"/>
      <c r="Y81" s="37"/>
      <c r="Z81" s="37"/>
      <c r="AA81" s="37"/>
      <c r="AB81" s="37"/>
      <c r="AC81" s="37"/>
      <c r="AD81" s="37"/>
      <c r="AE81" s="37"/>
    </row>
    <row r="82" spans="1:65" s="2" customFormat="1" ht="10.35"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11" customFormat="1" ht="29.25" customHeight="1">
      <c r="A83" s="168"/>
      <c r="B83" s="169"/>
      <c r="C83" s="170" t="s">
        <v>183</v>
      </c>
      <c r="D83" s="171" t="s">
        <v>66</v>
      </c>
      <c r="E83" s="171" t="s">
        <v>62</v>
      </c>
      <c r="F83" s="171" t="s">
        <v>63</v>
      </c>
      <c r="G83" s="171" t="s">
        <v>184</v>
      </c>
      <c r="H83" s="171" t="s">
        <v>185</v>
      </c>
      <c r="I83" s="172" t="s">
        <v>186</v>
      </c>
      <c r="J83" s="171" t="s">
        <v>169</v>
      </c>
      <c r="K83" s="173" t="s">
        <v>187</v>
      </c>
      <c r="L83" s="174"/>
      <c r="M83" s="71" t="s">
        <v>32</v>
      </c>
      <c r="N83" s="72" t="s">
        <v>51</v>
      </c>
      <c r="O83" s="72" t="s">
        <v>188</v>
      </c>
      <c r="P83" s="72" t="s">
        <v>189</v>
      </c>
      <c r="Q83" s="72" t="s">
        <v>190</v>
      </c>
      <c r="R83" s="72" t="s">
        <v>191</v>
      </c>
      <c r="S83" s="72" t="s">
        <v>192</v>
      </c>
      <c r="T83" s="73" t="s">
        <v>193</v>
      </c>
      <c r="U83" s="168"/>
      <c r="V83" s="168"/>
      <c r="W83" s="168"/>
      <c r="X83" s="168"/>
      <c r="Y83" s="168"/>
      <c r="Z83" s="168"/>
      <c r="AA83" s="168"/>
      <c r="AB83" s="168"/>
      <c r="AC83" s="168"/>
      <c r="AD83" s="168"/>
      <c r="AE83" s="168"/>
    </row>
    <row r="84" spans="1:65" s="2" customFormat="1" ht="22.8" customHeight="1">
      <c r="A84" s="37"/>
      <c r="B84" s="38"/>
      <c r="C84" s="78" t="s">
        <v>194</v>
      </c>
      <c r="D84" s="39"/>
      <c r="E84" s="39"/>
      <c r="F84" s="39"/>
      <c r="G84" s="39"/>
      <c r="H84" s="39"/>
      <c r="I84" s="119"/>
      <c r="J84" s="175">
        <f>BK84</f>
        <v>0</v>
      </c>
      <c r="K84" s="39"/>
      <c r="L84" s="42"/>
      <c r="M84" s="74"/>
      <c r="N84" s="176"/>
      <c r="O84" s="75"/>
      <c r="P84" s="177">
        <f>P85</f>
        <v>0</v>
      </c>
      <c r="Q84" s="75"/>
      <c r="R84" s="177">
        <f>R85</f>
        <v>0</v>
      </c>
      <c r="S84" s="75"/>
      <c r="T84" s="178">
        <f>T85</f>
        <v>0</v>
      </c>
      <c r="U84" s="37"/>
      <c r="V84" s="37"/>
      <c r="W84" s="37"/>
      <c r="X84" s="37"/>
      <c r="Y84" s="37"/>
      <c r="Z84" s="37"/>
      <c r="AA84" s="37"/>
      <c r="AB84" s="37"/>
      <c r="AC84" s="37"/>
      <c r="AD84" s="37"/>
      <c r="AE84" s="37"/>
      <c r="AT84" s="19" t="s">
        <v>80</v>
      </c>
      <c r="AU84" s="19" t="s">
        <v>170</v>
      </c>
      <c r="BK84" s="179">
        <f>BK85</f>
        <v>0</v>
      </c>
    </row>
    <row r="85" spans="1:65" s="12" customFormat="1" ht="25.95" customHeight="1">
      <c r="B85" s="180"/>
      <c r="C85" s="181"/>
      <c r="D85" s="182" t="s">
        <v>80</v>
      </c>
      <c r="E85" s="183" t="s">
        <v>1219</v>
      </c>
      <c r="F85" s="183" t="s">
        <v>1220</v>
      </c>
      <c r="G85" s="181"/>
      <c r="H85" s="181"/>
      <c r="I85" s="184"/>
      <c r="J85" s="185">
        <f>BK85</f>
        <v>0</v>
      </c>
      <c r="K85" s="181"/>
      <c r="L85" s="186"/>
      <c r="M85" s="187"/>
      <c r="N85" s="188"/>
      <c r="O85" s="188"/>
      <c r="P85" s="189">
        <f>P86+P92+P98+P104</f>
        <v>0</v>
      </c>
      <c r="Q85" s="188"/>
      <c r="R85" s="189">
        <f>R86+R92+R98+R104</f>
        <v>0</v>
      </c>
      <c r="S85" s="188"/>
      <c r="T85" s="190">
        <f>T86+T92+T98+T104</f>
        <v>0</v>
      </c>
      <c r="AR85" s="191" t="s">
        <v>225</v>
      </c>
      <c r="AT85" s="192" t="s">
        <v>80</v>
      </c>
      <c r="AU85" s="192" t="s">
        <v>81</v>
      </c>
      <c r="AY85" s="191" t="s">
        <v>197</v>
      </c>
      <c r="BK85" s="193">
        <f>BK86+BK92+BK98+BK104</f>
        <v>0</v>
      </c>
    </row>
    <row r="86" spans="1:65" s="12" customFormat="1" ht="22.8" customHeight="1">
      <c r="B86" s="180"/>
      <c r="C86" s="181"/>
      <c r="D86" s="182" t="s">
        <v>80</v>
      </c>
      <c r="E86" s="194" t="s">
        <v>1221</v>
      </c>
      <c r="F86" s="194" t="s">
        <v>1222</v>
      </c>
      <c r="G86" s="181"/>
      <c r="H86" s="181"/>
      <c r="I86" s="184"/>
      <c r="J86" s="195">
        <f>BK86</f>
        <v>0</v>
      </c>
      <c r="K86" s="181"/>
      <c r="L86" s="186"/>
      <c r="M86" s="187"/>
      <c r="N86" s="188"/>
      <c r="O86" s="188"/>
      <c r="P86" s="189">
        <f>SUM(P87:P91)</f>
        <v>0</v>
      </c>
      <c r="Q86" s="188"/>
      <c r="R86" s="189">
        <f>SUM(R87:R91)</f>
        <v>0</v>
      </c>
      <c r="S86" s="188"/>
      <c r="T86" s="190">
        <f>SUM(T87:T91)</f>
        <v>0</v>
      </c>
      <c r="AR86" s="191" t="s">
        <v>225</v>
      </c>
      <c r="AT86" s="192" t="s">
        <v>80</v>
      </c>
      <c r="AU86" s="192" t="s">
        <v>40</v>
      </c>
      <c r="AY86" s="191" t="s">
        <v>197</v>
      </c>
      <c r="BK86" s="193">
        <f>SUM(BK87:BK91)</f>
        <v>0</v>
      </c>
    </row>
    <row r="87" spans="1:65" s="2" customFormat="1" ht="33" customHeight="1">
      <c r="A87" s="37"/>
      <c r="B87" s="38"/>
      <c r="C87" s="196" t="s">
        <v>40</v>
      </c>
      <c r="D87" s="196" t="s">
        <v>199</v>
      </c>
      <c r="E87" s="197" t="s">
        <v>1223</v>
      </c>
      <c r="F87" s="198" t="s">
        <v>1224</v>
      </c>
      <c r="G87" s="199" t="s">
        <v>1225</v>
      </c>
      <c r="H87" s="200">
        <v>1</v>
      </c>
      <c r="I87" s="201"/>
      <c r="J87" s="202">
        <f>ROUND(I87*H87,2)</f>
        <v>0</v>
      </c>
      <c r="K87" s="198" t="s">
        <v>202</v>
      </c>
      <c r="L87" s="42"/>
      <c r="M87" s="203" t="s">
        <v>32</v>
      </c>
      <c r="N87" s="204" t="s">
        <v>52</v>
      </c>
      <c r="O87" s="67"/>
      <c r="P87" s="205">
        <f>O87*H87</f>
        <v>0</v>
      </c>
      <c r="Q87" s="205">
        <v>0</v>
      </c>
      <c r="R87" s="205">
        <f>Q87*H87</f>
        <v>0</v>
      </c>
      <c r="S87" s="205">
        <v>0</v>
      </c>
      <c r="T87" s="206">
        <f>S87*H87</f>
        <v>0</v>
      </c>
      <c r="U87" s="37"/>
      <c r="V87" s="37"/>
      <c r="W87" s="37"/>
      <c r="X87" s="37"/>
      <c r="Y87" s="37"/>
      <c r="Z87" s="37"/>
      <c r="AA87" s="37"/>
      <c r="AB87" s="37"/>
      <c r="AC87" s="37"/>
      <c r="AD87" s="37"/>
      <c r="AE87" s="37"/>
      <c r="AR87" s="207" t="s">
        <v>1226</v>
      </c>
      <c r="AT87" s="207" t="s">
        <v>199</v>
      </c>
      <c r="AU87" s="207" t="s">
        <v>90</v>
      </c>
      <c r="AY87" s="19" t="s">
        <v>197</v>
      </c>
      <c r="BE87" s="208">
        <f>IF(N87="základní",J87,0)</f>
        <v>0</v>
      </c>
      <c r="BF87" s="208">
        <f>IF(N87="snížená",J87,0)</f>
        <v>0</v>
      </c>
      <c r="BG87" s="208">
        <f>IF(N87="zákl. přenesená",J87,0)</f>
        <v>0</v>
      </c>
      <c r="BH87" s="208">
        <f>IF(N87="sníž. přenesená",J87,0)</f>
        <v>0</v>
      </c>
      <c r="BI87" s="208">
        <f>IF(N87="nulová",J87,0)</f>
        <v>0</v>
      </c>
      <c r="BJ87" s="19" t="s">
        <v>40</v>
      </c>
      <c r="BK87" s="208">
        <f>ROUND(I87*H87,2)</f>
        <v>0</v>
      </c>
      <c r="BL87" s="19" t="s">
        <v>1226</v>
      </c>
      <c r="BM87" s="207" t="s">
        <v>1227</v>
      </c>
    </row>
    <row r="88" spans="1:65" s="2" customFormat="1" ht="16.5" customHeight="1">
      <c r="A88" s="37"/>
      <c r="B88" s="38"/>
      <c r="C88" s="196" t="s">
        <v>90</v>
      </c>
      <c r="D88" s="196" t="s">
        <v>199</v>
      </c>
      <c r="E88" s="197" t="s">
        <v>1228</v>
      </c>
      <c r="F88" s="198" t="s">
        <v>1229</v>
      </c>
      <c r="G88" s="199" t="s">
        <v>1225</v>
      </c>
      <c r="H88" s="200">
        <v>1</v>
      </c>
      <c r="I88" s="201"/>
      <c r="J88" s="202">
        <f>ROUND(I88*H88,2)</f>
        <v>0</v>
      </c>
      <c r="K88" s="198" t="s">
        <v>202</v>
      </c>
      <c r="L88" s="42"/>
      <c r="M88" s="203" t="s">
        <v>32</v>
      </c>
      <c r="N88" s="204" t="s">
        <v>52</v>
      </c>
      <c r="O88" s="67"/>
      <c r="P88" s="205">
        <f>O88*H88</f>
        <v>0</v>
      </c>
      <c r="Q88" s="205">
        <v>0</v>
      </c>
      <c r="R88" s="205">
        <f>Q88*H88</f>
        <v>0</v>
      </c>
      <c r="S88" s="205">
        <v>0</v>
      </c>
      <c r="T88" s="206">
        <f>S88*H88</f>
        <v>0</v>
      </c>
      <c r="U88" s="37"/>
      <c r="V88" s="37"/>
      <c r="W88" s="37"/>
      <c r="X88" s="37"/>
      <c r="Y88" s="37"/>
      <c r="Z88" s="37"/>
      <c r="AA88" s="37"/>
      <c r="AB88" s="37"/>
      <c r="AC88" s="37"/>
      <c r="AD88" s="37"/>
      <c r="AE88" s="37"/>
      <c r="AR88" s="207" t="s">
        <v>1226</v>
      </c>
      <c r="AT88" s="207" t="s">
        <v>199</v>
      </c>
      <c r="AU88" s="207" t="s">
        <v>90</v>
      </c>
      <c r="AY88" s="19" t="s">
        <v>197</v>
      </c>
      <c r="BE88" s="208">
        <f>IF(N88="základní",J88,0)</f>
        <v>0</v>
      </c>
      <c r="BF88" s="208">
        <f>IF(N88="snížená",J88,0)</f>
        <v>0</v>
      </c>
      <c r="BG88" s="208">
        <f>IF(N88="zákl. přenesená",J88,0)</f>
        <v>0</v>
      </c>
      <c r="BH88" s="208">
        <f>IF(N88="sníž. přenesená",J88,0)</f>
        <v>0</v>
      </c>
      <c r="BI88" s="208">
        <f>IF(N88="nulová",J88,0)</f>
        <v>0</v>
      </c>
      <c r="BJ88" s="19" t="s">
        <v>40</v>
      </c>
      <c r="BK88" s="208">
        <f>ROUND(I88*H88,2)</f>
        <v>0</v>
      </c>
      <c r="BL88" s="19" t="s">
        <v>1226</v>
      </c>
      <c r="BM88" s="207" t="s">
        <v>1230</v>
      </c>
    </row>
    <row r="89" spans="1:65" s="2" customFormat="1" ht="33" customHeight="1">
      <c r="A89" s="37"/>
      <c r="B89" s="38"/>
      <c r="C89" s="196" t="s">
        <v>114</v>
      </c>
      <c r="D89" s="196" t="s">
        <v>199</v>
      </c>
      <c r="E89" s="197" t="s">
        <v>1231</v>
      </c>
      <c r="F89" s="198" t="s">
        <v>1232</v>
      </c>
      <c r="G89" s="199" t="s">
        <v>1225</v>
      </c>
      <c r="H89" s="200">
        <v>1</v>
      </c>
      <c r="I89" s="201"/>
      <c r="J89" s="202">
        <f>ROUND(I89*H89,2)</f>
        <v>0</v>
      </c>
      <c r="K89" s="198" t="s">
        <v>202</v>
      </c>
      <c r="L89" s="42"/>
      <c r="M89" s="203" t="s">
        <v>32</v>
      </c>
      <c r="N89" s="204" t="s">
        <v>52</v>
      </c>
      <c r="O89" s="67"/>
      <c r="P89" s="205">
        <f>O89*H89</f>
        <v>0</v>
      </c>
      <c r="Q89" s="205">
        <v>0</v>
      </c>
      <c r="R89" s="205">
        <f>Q89*H89</f>
        <v>0</v>
      </c>
      <c r="S89" s="205">
        <v>0</v>
      </c>
      <c r="T89" s="206">
        <f>S89*H89</f>
        <v>0</v>
      </c>
      <c r="U89" s="37"/>
      <c r="V89" s="37"/>
      <c r="W89" s="37"/>
      <c r="X89" s="37"/>
      <c r="Y89" s="37"/>
      <c r="Z89" s="37"/>
      <c r="AA89" s="37"/>
      <c r="AB89" s="37"/>
      <c r="AC89" s="37"/>
      <c r="AD89" s="37"/>
      <c r="AE89" s="37"/>
      <c r="AR89" s="207" t="s">
        <v>1226</v>
      </c>
      <c r="AT89" s="207" t="s">
        <v>199</v>
      </c>
      <c r="AU89" s="207" t="s">
        <v>90</v>
      </c>
      <c r="AY89" s="19" t="s">
        <v>197</v>
      </c>
      <c r="BE89" s="208">
        <f>IF(N89="základní",J89,0)</f>
        <v>0</v>
      </c>
      <c r="BF89" s="208">
        <f>IF(N89="snížená",J89,0)</f>
        <v>0</v>
      </c>
      <c r="BG89" s="208">
        <f>IF(N89="zákl. přenesená",J89,0)</f>
        <v>0</v>
      </c>
      <c r="BH89" s="208">
        <f>IF(N89="sníž. přenesená",J89,0)</f>
        <v>0</v>
      </c>
      <c r="BI89" s="208">
        <f>IF(N89="nulová",J89,0)</f>
        <v>0</v>
      </c>
      <c r="BJ89" s="19" t="s">
        <v>40</v>
      </c>
      <c r="BK89" s="208">
        <f>ROUND(I89*H89,2)</f>
        <v>0</v>
      </c>
      <c r="BL89" s="19" t="s">
        <v>1226</v>
      </c>
      <c r="BM89" s="207" t="s">
        <v>1233</v>
      </c>
    </row>
    <row r="90" spans="1:65" s="2" customFormat="1" ht="21.75" customHeight="1">
      <c r="A90" s="37"/>
      <c r="B90" s="38"/>
      <c r="C90" s="196" t="s">
        <v>166</v>
      </c>
      <c r="D90" s="196" t="s">
        <v>199</v>
      </c>
      <c r="E90" s="197" t="s">
        <v>1234</v>
      </c>
      <c r="F90" s="198" t="s">
        <v>1235</v>
      </c>
      <c r="G90" s="199" t="s">
        <v>1225</v>
      </c>
      <c r="H90" s="200">
        <v>1</v>
      </c>
      <c r="I90" s="201"/>
      <c r="J90" s="202">
        <f>ROUND(I90*H90,2)</f>
        <v>0</v>
      </c>
      <c r="K90" s="198" t="s">
        <v>202</v>
      </c>
      <c r="L90" s="42"/>
      <c r="M90" s="203" t="s">
        <v>32</v>
      </c>
      <c r="N90" s="204" t="s">
        <v>52</v>
      </c>
      <c r="O90" s="67"/>
      <c r="P90" s="205">
        <f>O90*H90</f>
        <v>0</v>
      </c>
      <c r="Q90" s="205">
        <v>0</v>
      </c>
      <c r="R90" s="205">
        <f>Q90*H90</f>
        <v>0</v>
      </c>
      <c r="S90" s="205">
        <v>0</v>
      </c>
      <c r="T90" s="206">
        <f>S90*H90</f>
        <v>0</v>
      </c>
      <c r="U90" s="37"/>
      <c r="V90" s="37"/>
      <c r="W90" s="37"/>
      <c r="X90" s="37"/>
      <c r="Y90" s="37"/>
      <c r="Z90" s="37"/>
      <c r="AA90" s="37"/>
      <c r="AB90" s="37"/>
      <c r="AC90" s="37"/>
      <c r="AD90" s="37"/>
      <c r="AE90" s="37"/>
      <c r="AR90" s="207" t="s">
        <v>1226</v>
      </c>
      <c r="AT90" s="207" t="s">
        <v>199</v>
      </c>
      <c r="AU90" s="207" t="s">
        <v>90</v>
      </c>
      <c r="AY90" s="19" t="s">
        <v>197</v>
      </c>
      <c r="BE90" s="208">
        <f>IF(N90="základní",J90,0)</f>
        <v>0</v>
      </c>
      <c r="BF90" s="208">
        <f>IF(N90="snížená",J90,0)</f>
        <v>0</v>
      </c>
      <c r="BG90" s="208">
        <f>IF(N90="zákl. přenesená",J90,0)</f>
        <v>0</v>
      </c>
      <c r="BH90" s="208">
        <f>IF(N90="sníž. přenesená",J90,0)</f>
        <v>0</v>
      </c>
      <c r="BI90" s="208">
        <f>IF(N90="nulová",J90,0)</f>
        <v>0</v>
      </c>
      <c r="BJ90" s="19" t="s">
        <v>40</v>
      </c>
      <c r="BK90" s="208">
        <f>ROUND(I90*H90,2)</f>
        <v>0</v>
      </c>
      <c r="BL90" s="19" t="s">
        <v>1226</v>
      </c>
      <c r="BM90" s="207" t="s">
        <v>1236</v>
      </c>
    </row>
    <row r="91" spans="1:65" s="2" customFormat="1" ht="33" customHeight="1">
      <c r="A91" s="37"/>
      <c r="B91" s="38"/>
      <c r="C91" s="196" t="s">
        <v>225</v>
      </c>
      <c r="D91" s="196" t="s">
        <v>199</v>
      </c>
      <c r="E91" s="197" t="s">
        <v>1237</v>
      </c>
      <c r="F91" s="198" t="s">
        <v>1238</v>
      </c>
      <c r="G91" s="199" t="s">
        <v>1225</v>
      </c>
      <c r="H91" s="200">
        <v>1</v>
      </c>
      <c r="I91" s="201"/>
      <c r="J91" s="202">
        <f>ROUND(I91*H91,2)</f>
        <v>0</v>
      </c>
      <c r="K91" s="198" t="s">
        <v>202</v>
      </c>
      <c r="L91" s="42"/>
      <c r="M91" s="203" t="s">
        <v>32</v>
      </c>
      <c r="N91" s="204" t="s">
        <v>52</v>
      </c>
      <c r="O91" s="67"/>
      <c r="P91" s="205">
        <f>O91*H91</f>
        <v>0</v>
      </c>
      <c r="Q91" s="205">
        <v>0</v>
      </c>
      <c r="R91" s="205">
        <f>Q91*H91</f>
        <v>0</v>
      </c>
      <c r="S91" s="205">
        <v>0</v>
      </c>
      <c r="T91" s="206">
        <f>S91*H91</f>
        <v>0</v>
      </c>
      <c r="U91" s="37"/>
      <c r="V91" s="37"/>
      <c r="W91" s="37"/>
      <c r="X91" s="37"/>
      <c r="Y91" s="37"/>
      <c r="Z91" s="37"/>
      <c r="AA91" s="37"/>
      <c r="AB91" s="37"/>
      <c r="AC91" s="37"/>
      <c r="AD91" s="37"/>
      <c r="AE91" s="37"/>
      <c r="AR91" s="207" t="s">
        <v>1226</v>
      </c>
      <c r="AT91" s="207" t="s">
        <v>199</v>
      </c>
      <c r="AU91" s="207" t="s">
        <v>90</v>
      </c>
      <c r="AY91" s="19" t="s">
        <v>197</v>
      </c>
      <c r="BE91" s="208">
        <f>IF(N91="základní",J91,0)</f>
        <v>0</v>
      </c>
      <c r="BF91" s="208">
        <f>IF(N91="snížená",J91,0)</f>
        <v>0</v>
      </c>
      <c r="BG91" s="208">
        <f>IF(N91="zákl. přenesená",J91,0)</f>
        <v>0</v>
      </c>
      <c r="BH91" s="208">
        <f>IF(N91="sníž. přenesená",J91,0)</f>
        <v>0</v>
      </c>
      <c r="BI91" s="208">
        <f>IF(N91="nulová",J91,0)</f>
        <v>0</v>
      </c>
      <c r="BJ91" s="19" t="s">
        <v>40</v>
      </c>
      <c r="BK91" s="208">
        <f>ROUND(I91*H91,2)</f>
        <v>0</v>
      </c>
      <c r="BL91" s="19" t="s">
        <v>1226</v>
      </c>
      <c r="BM91" s="207" t="s">
        <v>1239</v>
      </c>
    </row>
    <row r="92" spans="1:65" s="12" customFormat="1" ht="22.8" customHeight="1">
      <c r="B92" s="180"/>
      <c r="C92" s="181"/>
      <c r="D92" s="182" t="s">
        <v>80</v>
      </c>
      <c r="E92" s="194" t="s">
        <v>1240</v>
      </c>
      <c r="F92" s="194" t="s">
        <v>1241</v>
      </c>
      <c r="G92" s="181"/>
      <c r="H92" s="181"/>
      <c r="I92" s="184"/>
      <c r="J92" s="195">
        <f>BK92</f>
        <v>0</v>
      </c>
      <c r="K92" s="181"/>
      <c r="L92" s="186"/>
      <c r="M92" s="187"/>
      <c r="N92" s="188"/>
      <c r="O92" s="188"/>
      <c r="P92" s="189">
        <f>SUM(P93:P97)</f>
        <v>0</v>
      </c>
      <c r="Q92" s="188"/>
      <c r="R92" s="189">
        <f>SUM(R93:R97)</f>
        <v>0</v>
      </c>
      <c r="S92" s="188"/>
      <c r="T92" s="190">
        <f>SUM(T93:T97)</f>
        <v>0</v>
      </c>
      <c r="AR92" s="191" t="s">
        <v>225</v>
      </c>
      <c r="AT92" s="192" t="s">
        <v>80</v>
      </c>
      <c r="AU92" s="192" t="s">
        <v>40</v>
      </c>
      <c r="AY92" s="191" t="s">
        <v>197</v>
      </c>
      <c r="BK92" s="193">
        <f>SUM(BK93:BK97)</f>
        <v>0</v>
      </c>
    </row>
    <row r="93" spans="1:65" s="2" customFormat="1" ht="44.25" customHeight="1">
      <c r="A93" s="37"/>
      <c r="B93" s="38"/>
      <c r="C93" s="196" t="s">
        <v>229</v>
      </c>
      <c r="D93" s="196" t="s">
        <v>199</v>
      </c>
      <c r="E93" s="197" t="s">
        <v>1242</v>
      </c>
      <c r="F93" s="198" t="s">
        <v>1243</v>
      </c>
      <c r="G93" s="199" t="s">
        <v>1225</v>
      </c>
      <c r="H93" s="200">
        <v>1</v>
      </c>
      <c r="I93" s="201"/>
      <c r="J93" s="202">
        <f>ROUND(I93*H93,2)</f>
        <v>0</v>
      </c>
      <c r="K93" s="198" t="s">
        <v>202</v>
      </c>
      <c r="L93" s="42"/>
      <c r="M93" s="203" t="s">
        <v>32</v>
      </c>
      <c r="N93" s="204" t="s">
        <v>52</v>
      </c>
      <c r="O93" s="67"/>
      <c r="P93" s="205">
        <f>O93*H93</f>
        <v>0</v>
      </c>
      <c r="Q93" s="205">
        <v>0</v>
      </c>
      <c r="R93" s="205">
        <f>Q93*H93</f>
        <v>0</v>
      </c>
      <c r="S93" s="205">
        <v>0</v>
      </c>
      <c r="T93" s="206">
        <f>S93*H93</f>
        <v>0</v>
      </c>
      <c r="U93" s="37"/>
      <c r="V93" s="37"/>
      <c r="W93" s="37"/>
      <c r="X93" s="37"/>
      <c r="Y93" s="37"/>
      <c r="Z93" s="37"/>
      <c r="AA93" s="37"/>
      <c r="AB93" s="37"/>
      <c r="AC93" s="37"/>
      <c r="AD93" s="37"/>
      <c r="AE93" s="37"/>
      <c r="AR93" s="207" t="s">
        <v>1226</v>
      </c>
      <c r="AT93" s="207" t="s">
        <v>199</v>
      </c>
      <c r="AU93" s="207" t="s">
        <v>90</v>
      </c>
      <c r="AY93" s="19" t="s">
        <v>197</v>
      </c>
      <c r="BE93" s="208">
        <f>IF(N93="základní",J93,0)</f>
        <v>0</v>
      </c>
      <c r="BF93" s="208">
        <f>IF(N93="snížená",J93,0)</f>
        <v>0</v>
      </c>
      <c r="BG93" s="208">
        <f>IF(N93="zákl. přenesená",J93,0)</f>
        <v>0</v>
      </c>
      <c r="BH93" s="208">
        <f>IF(N93="sníž. přenesená",J93,0)</f>
        <v>0</v>
      </c>
      <c r="BI93" s="208">
        <f>IF(N93="nulová",J93,0)</f>
        <v>0</v>
      </c>
      <c r="BJ93" s="19" t="s">
        <v>40</v>
      </c>
      <c r="BK93" s="208">
        <f>ROUND(I93*H93,2)</f>
        <v>0</v>
      </c>
      <c r="BL93" s="19" t="s">
        <v>1226</v>
      </c>
      <c r="BM93" s="207" t="s">
        <v>1244</v>
      </c>
    </row>
    <row r="94" spans="1:65" s="2" customFormat="1" ht="33" customHeight="1">
      <c r="A94" s="37"/>
      <c r="B94" s="38"/>
      <c r="C94" s="196" t="s">
        <v>235</v>
      </c>
      <c r="D94" s="196" t="s">
        <v>199</v>
      </c>
      <c r="E94" s="197" t="s">
        <v>1245</v>
      </c>
      <c r="F94" s="198" t="s">
        <v>1246</v>
      </c>
      <c r="G94" s="199" t="s">
        <v>1225</v>
      </c>
      <c r="H94" s="200">
        <v>1</v>
      </c>
      <c r="I94" s="201"/>
      <c r="J94" s="202">
        <f>ROUND(I94*H94,2)</f>
        <v>0</v>
      </c>
      <c r="K94" s="198" t="s">
        <v>202</v>
      </c>
      <c r="L94" s="42"/>
      <c r="M94" s="203" t="s">
        <v>32</v>
      </c>
      <c r="N94" s="204" t="s">
        <v>52</v>
      </c>
      <c r="O94" s="67"/>
      <c r="P94" s="205">
        <f>O94*H94</f>
        <v>0</v>
      </c>
      <c r="Q94" s="205">
        <v>0</v>
      </c>
      <c r="R94" s="205">
        <f>Q94*H94</f>
        <v>0</v>
      </c>
      <c r="S94" s="205">
        <v>0</v>
      </c>
      <c r="T94" s="206">
        <f>S94*H94</f>
        <v>0</v>
      </c>
      <c r="U94" s="37"/>
      <c r="V94" s="37"/>
      <c r="W94" s="37"/>
      <c r="X94" s="37"/>
      <c r="Y94" s="37"/>
      <c r="Z94" s="37"/>
      <c r="AA94" s="37"/>
      <c r="AB94" s="37"/>
      <c r="AC94" s="37"/>
      <c r="AD94" s="37"/>
      <c r="AE94" s="37"/>
      <c r="AR94" s="207" t="s">
        <v>1226</v>
      </c>
      <c r="AT94" s="207" t="s">
        <v>199</v>
      </c>
      <c r="AU94" s="207" t="s">
        <v>90</v>
      </c>
      <c r="AY94" s="19" t="s">
        <v>197</v>
      </c>
      <c r="BE94" s="208">
        <f>IF(N94="základní",J94,0)</f>
        <v>0</v>
      </c>
      <c r="BF94" s="208">
        <f>IF(N94="snížená",J94,0)</f>
        <v>0</v>
      </c>
      <c r="BG94" s="208">
        <f>IF(N94="zákl. přenesená",J94,0)</f>
        <v>0</v>
      </c>
      <c r="BH94" s="208">
        <f>IF(N94="sníž. přenesená",J94,0)</f>
        <v>0</v>
      </c>
      <c r="BI94" s="208">
        <f>IF(N94="nulová",J94,0)</f>
        <v>0</v>
      </c>
      <c r="BJ94" s="19" t="s">
        <v>40</v>
      </c>
      <c r="BK94" s="208">
        <f>ROUND(I94*H94,2)</f>
        <v>0</v>
      </c>
      <c r="BL94" s="19" t="s">
        <v>1226</v>
      </c>
      <c r="BM94" s="207" t="s">
        <v>1247</v>
      </c>
    </row>
    <row r="95" spans="1:65" s="2" customFormat="1" ht="21.75" customHeight="1">
      <c r="A95" s="37"/>
      <c r="B95" s="38"/>
      <c r="C95" s="196" t="s">
        <v>240</v>
      </c>
      <c r="D95" s="196" t="s">
        <v>199</v>
      </c>
      <c r="E95" s="197" t="s">
        <v>1248</v>
      </c>
      <c r="F95" s="198" t="s">
        <v>1249</v>
      </c>
      <c r="G95" s="199" t="s">
        <v>1225</v>
      </c>
      <c r="H95" s="200">
        <v>1</v>
      </c>
      <c r="I95" s="201"/>
      <c r="J95" s="202">
        <f>ROUND(I95*H95,2)</f>
        <v>0</v>
      </c>
      <c r="K95" s="198" t="s">
        <v>202</v>
      </c>
      <c r="L95" s="42"/>
      <c r="M95" s="203" t="s">
        <v>32</v>
      </c>
      <c r="N95" s="204" t="s">
        <v>52</v>
      </c>
      <c r="O95" s="67"/>
      <c r="P95" s="205">
        <f>O95*H95</f>
        <v>0</v>
      </c>
      <c r="Q95" s="205">
        <v>0</v>
      </c>
      <c r="R95" s="205">
        <f>Q95*H95</f>
        <v>0</v>
      </c>
      <c r="S95" s="205">
        <v>0</v>
      </c>
      <c r="T95" s="206">
        <f>S95*H95</f>
        <v>0</v>
      </c>
      <c r="U95" s="37"/>
      <c r="V95" s="37"/>
      <c r="W95" s="37"/>
      <c r="X95" s="37"/>
      <c r="Y95" s="37"/>
      <c r="Z95" s="37"/>
      <c r="AA95" s="37"/>
      <c r="AB95" s="37"/>
      <c r="AC95" s="37"/>
      <c r="AD95" s="37"/>
      <c r="AE95" s="37"/>
      <c r="AR95" s="207" t="s">
        <v>1226</v>
      </c>
      <c r="AT95" s="207" t="s">
        <v>199</v>
      </c>
      <c r="AU95" s="207" t="s">
        <v>90</v>
      </c>
      <c r="AY95" s="19" t="s">
        <v>197</v>
      </c>
      <c r="BE95" s="208">
        <f>IF(N95="základní",J95,0)</f>
        <v>0</v>
      </c>
      <c r="BF95" s="208">
        <f>IF(N95="snížená",J95,0)</f>
        <v>0</v>
      </c>
      <c r="BG95" s="208">
        <f>IF(N95="zákl. přenesená",J95,0)</f>
        <v>0</v>
      </c>
      <c r="BH95" s="208">
        <f>IF(N95="sníž. přenesená",J95,0)</f>
        <v>0</v>
      </c>
      <c r="BI95" s="208">
        <f>IF(N95="nulová",J95,0)</f>
        <v>0</v>
      </c>
      <c r="BJ95" s="19" t="s">
        <v>40</v>
      </c>
      <c r="BK95" s="208">
        <f>ROUND(I95*H95,2)</f>
        <v>0</v>
      </c>
      <c r="BL95" s="19" t="s">
        <v>1226</v>
      </c>
      <c r="BM95" s="207" t="s">
        <v>1250</v>
      </c>
    </row>
    <row r="96" spans="1:65" s="2" customFormat="1" ht="21.75" customHeight="1">
      <c r="A96" s="37"/>
      <c r="B96" s="38"/>
      <c r="C96" s="196" t="s">
        <v>245</v>
      </c>
      <c r="D96" s="196" t="s">
        <v>199</v>
      </c>
      <c r="E96" s="197" t="s">
        <v>1251</v>
      </c>
      <c r="F96" s="198" t="s">
        <v>1252</v>
      </c>
      <c r="G96" s="199" t="s">
        <v>1225</v>
      </c>
      <c r="H96" s="200">
        <v>1</v>
      </c>
      <c r="I96" s="201"/>
      <c r="J96" s="202">
        <f>ROUND(I96*H96,2)</f>
        <v>0</v>
      </c>
      <c r="K96" s="198" t="s">
        <v>202</v>
      </c>
      <c r="L96" s="42"/>
      <c r="M96" s="203" t="s">
        <v>32</v>
      </c>
      <c r="N96" s="204" t="s">
        <v>52</v>
      </c>
      <c r="O96" s="67"/>
      <c r="P96" s="205">
        <f>O96*H96</f>
        <v>0</v>
      </c>
      <c r="Q96" s="205">
        <v>0</v>
      </c>
      <c r="R96" s="205">
        <f>Q96*H96</f>
        <v>0</v>
      </c>
      <c r="S96" s="205">
        <v>0</v>
      </c>
      <c r="T96" s="206">
        <f>S96*H96</f>
        <v>0</v>
      </c>
      <c r="U96" s="37"/>
      <c r="V96" s="37"/>
      <c r="W96" s="37"/>
      <c r="X96" s="37"/>
      <c r="Y96" s="37"/>
      <c r="Z96" s="37"/>
      <c r="AA96" s="37"/>
      <c r="AB96" s="37"/>
      <c r="AC96" s="37"/>
      <c r="AD96" s="37"/>
      <c r="AE96" s="37"/>
      <c r="AR96" s="207" t="s">
        <v>1226</v>
      </c>
      <c r="AT96" s="207" t="s">
        <v>199</v>
      </c>
      <c r="AU96" s="207" t="s">
        <v>90</v>
      </c>
      <c r="AY96" s="19" t="s">
        <v>197</v>
      </c>
      <c r="BE96" s="208">
        <f>IF(N96="základní",J96,0)</f>
        <v>0</v>
      </c>
      <c r="BF96" s="208">
        <f>IF(N96="snížená",J96,0)</f>
        <v>0</v>
      </c>
      <c r="BG96" s="208">
        <f>IF(N96="zákl. přenesená",J96,0)</f>
        <v>0</v>
      </c>
      <c r="BH96" s="208">
        <f>IF(N96="sníž. přenesená",J96,0)</f>
        <v>0</v>
      </c>
      <c r="BI96" s="208">
        <f>IF(N96="nulová",J96,0)</f>
        <v>0</v>
      </c>
      <c r="BJ96" s="19" t="s">
        <v>40</v>
      </c>
      <c r="BK96" s="208">
        <f>ROUND(I96*H96,2)</f>
        <v>0</v>
      </c>
      <c r="BL96" s="19" t="s">
        <v>1226</v>
      </c>
      <c r="BM96" s="207" t="s">
        <v>1253</v>
      </c>
    </row>
    <row r="97" spans="1:65" s="2" customFormat="1" ht="21.75" customHeight="1">
      <c r="A97" s="37"/>
      <c r="B97" s="38"/>
      <c r="C97" s="196" t="s">
        <v>251</v>
      </c>
      <c r="D97" s="196" t="s">
        <v>199</v>
      </c>
      <c r="E97" s="197" t="s">
        <v>1254</v>
      </c>
      <c r="F97" s="198" t="s">
        <v>1255</v>
      </c>
      <c r="G97" s="199" t="s">
        <v>1225</v>
      </c>
      <c r="H97" s="200">
        <v>1</v>
      </c>
      <c r="I97" s="201"/>
      <c r="J97" s="202">
        <f>ROUND(I97*H97,2)</f>
        <v>0</v>
      </c>
      <c r="K97" s="198" t="s">
        <v>202</v>
      </c>
      <c r="L97" s="42"/>
      <c r="M97" s="203" t="s">
        <v>32</v>
      </c>
      <c r="N97" s="204" t="s">
        <v>52</v>
      </c>
      <c r="O97" s="67"/>
      <c r="P97" s="205">
        <f>O97*H97</f>
        <v>0</v>
      </c>
      <c r="Q97" s="205">
        <v>0</v>
      </c>
      <c r="R97" s="205">
        <f>Q97*H97</f>
        <v>0</v>
      </c>
      <c r="S97" s="205">
        <v>0</v>
      </c>
      <c r="T97" s="206">
        <f>S97*H97</f>
        <v>0</v>
      </c>
      <c r="U97" s="37"/>
      <c r="V97" s="37"/>
      <c r="W97" s="37"/>
      <c r="X97" s="37"/>
      <c r="Y97" s="37"/>
      <c r="Z97" s="37"/>
      <c r="AA97" s="37"/>
      <c r="AB97" s="37"/>
      <c r="AC97" s="37"/>
      <c r="AD97" s="37"/>
      <c r="AE97" s="37"/>
      <c r="AR97" s="207" t="s">
        <v>1226</v>
      </c>
      <c r="AT97" s="207" t="s">
        <v>199</v>
      </c>
      <c r="AU97" s="207" t="s">
        <v>90</v>
      </c>
      <c r="AY97" s="19" t="s">
        <v>197</v>
      </c>
      <c r="BE97" s="208">
        <f>IF(N97="základní",J97,0)</f>
        <v>0</v>
      </c>
      <c r="BF97" s="208">
        <f>IF(N97="snížená",J97,0)</f>
        <v>0</v>
      </c>
      <c r="BG97" s="208">
        <f>IF(N97="zákl. přenesená",J97,0)</f>
        <v>0</v>
      </c>
      <c r="BH97" s="208">
        <f>IF(N97="sníž. přenesená",J97,0)</f>
        <v>0</v>
      </c>
      <c r="BI97" s="208">
        <f>IF(N97="nulová",J97,0)</f>
        <v>0</v>
      </c>
      <c r="BJ97" s="19" t="s">
        <v>40</v>
      </c>
      <c r="BK97" s="208">
        <f>ROUND(I97*H97,2)</f>
        <v>0</v>
      </c>
      <c r="BL97" s="19" t="s">
        <v>1226</v>
      </c>
      <c r="BM97" s="207" t="s">
        <v>1256</v>
      </c>
    </row>
    <row r="98" spans="1:65" s="12" customFormat="1" ht="22.8" customHeight="1">
      <c r="B98" s="180"/>
      <c r="C98" s="181"/>
      <c r="D98" s="182" t="s">
        <v>80</v>
      </c>
      <c r="E98" s="194" t="s">
        <v>1257</v>
      </c>
      <c r="F98" s="194" t="s">
        <v>1258</v>
      </c>
      <c r="G98" s="181"/>
      <c r="H98" s="181"/>
      <c r="I98" s="184"/>
      <c r="J98" s="195">
        <f>BK98</f>
        <v>0</v>
      </c>
      <c r="K98" s="181"/>
      <c r="L98" s="186"/>
      <c r="M98" s="187"/>
      <c r="N98" s="188"/>
      <c r="O98" s="188"/>
      <c r="P98" s="189">
        <f>SUM(P99:P103)</f>
        <v>0</v>
      </c>
      <c r="Q98" s="188"/>
      <c r="R98" s="189">
        <f>SUM(R99:R103)</f>
        <v>0</v>
      </c>
      <c r="S98" s="188"/>
      <c r="T98" s="190">
        <f>SUM(T99:T103)</f>
        <v>0</v>
      </c>
      <c r="AR98" s="191" t="s">
        <v>225</v>
      </c>
      <c r="AT98" s="192" t="s">
        <v>80</v>
      </c>
      <c r="AU98" s="192" t="s">
        <v>40</v>
      </c>
      <c r="AY98" s="191" t="s">
        <v>197</v>
      </c>
      <c r="BK98" s="193">
        <f>SUM(BK99:BK103)</f>
        <v>0</v>
      </c>
    </row>
    <row r="99" spans="1:65" s="2" customFormat="1" ht="16.5" customHeight="1">
      <c r="A99" s="37"/>
      <c r="B99" s="38"/>
      <c r="C99" s="196" t="s">
        <v>256</v>
      </c>
      <c r="D99" s="196" t="s">
        <v>199</v>
      </c>
      <c r="E99" s="197" t="s">
        <v>1259</v>
      </c>
      <c r="F99" s="198" t="s">
        <v>1260</v>
      </c>
      <c r="G99" s="199" t="s">
        <v>1225</v>
      </c>
      <c r="H99" s="200">
        <v>1</v>
      </c>
      <c r="I99" s="201"/>
      <c r="J99" s="202">
        <f>ROUND(I99*H99,2)</f>
        <v>0</v>
      </c>
      <c r="K99" s="198" t="s">
        <v>202</v>
      </c>
      <c r="L99" s="42"/>
      <c r="M99" s="203" t="s">
        <v>32</v>
      </c>
      <c r="N99" s="204" t="s">
        <v>52</v>
      </c>
      <c r="O99" s="67"/>
      <c r="P99" s="205">
        <f>O99*H99</f>
        <v>0</v>
      </c>
      <c r="Q99" s="205">
        <v>0</v>
      </c>
      <c r="R99" s="205">
        <f>Q99*H99</f>
        <v>0</v>
      </c>
      <c r="S99" s="205">
        <v>0</v>
      </c>
      <c r="T99" s="206">
        <f>S99*H99</f>
        <v>0</v>
      </c>
      <c r="U99" s="37"/>
      <c r="V99" s="37"/>
      <c r="W99" s="37"/>
      <c r="X99" s="37"/>
      <c r="Y99" s="37"/>
      <c r="Z99" s="37"/>
      <c r="AA99" s="37"/>
      <c r="AB99" s="37"/>
      <c r="AC99" s="37"/>
      <c r="AD99" s="37"/>
      <c r="AE99" s="37"/>
      <c r="AR99" s="207" t="s">
        <v>1226</v>
      </c>
      <c r="AT99" s="207" t="s">
        <v>199</v>
      </c>
      <c r="AU99" s="207" t="s">
        <v>90</v>
      </c>
      <c r="AY99" s="19" t="s">
        <v>197</v>
      </c>
      <c r="BE99" s="208">
        <f>IF(N99="základní",J99,0)</f>
        <v>0</v>
      </c>
      <c r="BF99" s="208">
        <f>IF(N99="snížená",J99,0)</f>
        <v>0</v>
      </c>
      <c r="BG99" s="208">
        <f>IF(N99="zákl. přenesená",J99,0)</f>
        <v>0</v>
      </c>
      <c r="BH99" s="208">
        <f>IF(N99="sníž. přenesená",J99,0)</f>
        <v>0</v>
      </c>
      <c r="BI99" s="208">
        <f>IF(N99="nulová",J99,0)</f>
        <v>0</v>
      </c>
      <c r="BJ99" s="19" t="s">
        <v>40</v>
      </c>
      <c r="BK99" s="208">
        <f>ROUND(I99*H99,2)</f>
        <v>0</v>
      </c>
      <c r="BL99" s="19" t="s">
        <v>1226</v>
      </c>
      <c r="BM99" s="207" t="s">
        <v>1261</v>
      </c>
    </row>
    <row r="100" spans="1:65" s="2" customFormat="1" ht="21.75" customHeight="1">
      <c r="A100" s="37"/>
      <c r="B100" s="38"/>
      <c r="C100" s="196" t="s">
        <v>263</v>
      </c>
      <c r="D100" s="196" t="s">
        <v>199</v>
      </c>
      <c r="E100" s="197" t="s">
        <v>1262</v>
      </c>
      <c r="F100" s="198" t="s">
        <v>1263</v>
      </c>
      <c r="G100" s="199" t="s">
        <v>1225</v>
      </c>
      <c r="H100" s="200">
        <v>1</v>
      </c>
      <c r="I100" s="201"/>
      <c r="J100" s="202">
        <f>ROUND(I100*H100,2)</f>
        <v>0</v>
      </c>
      <c r="K100" s="198" t="s">
        <v>202</v>
      </c>
      <c r="L100" s="42"/>
      <c r="M100" s="203" t="s">
        <v>32</v>
      </c>
      <c r="N100" s="204" t="s">
        <v>52</v>
      </c>
      <c r="O100" s="67"/>
      <c r="P100" s="205">
        <f>O100*H100</f>
        <v>0</v>
      </c>
      <c r="Q100" s="205">
        <v>0</v>
      </c>
      <c r="R100" s="205">
        <f>Q100*H100</f>
        <v>0</v>
      </c>
      <c r="S100" s="205">
        <v>0</v>
      </c>
      <c r="T100" s="206">
        <f>S100*H100</f>
        <v>0</v>
      </c>
      <c r="U100" s="37"/>
      <c r="V100" s="37"/>
      <c r="W100" s="37"/>
      <c r="X100" s="37"/>
      <c r="Y100" s="37"/>
      <c r="Z100" s="37"/>
      <c r="AA100" s="37"/>
      <c r="AB100" s="37"/>
      <c r="AC100" s="37"/>
      <c r="AD100" s="37"/>
      <c r="AE100" s="37"/>
      <c r="AR100" s="207" t="s">
        <v>1226</v>
      </c>
      <c r="AT100" s="207" t="s">
        <v>199</v>
      </c>
      <c r="AU100" s="207" t="s">
        <v>90</v>
      </c>
      <c r="AY100" s="19" t="s">
        <v>197</v>
      </c>
      <c r="BE100" s="208">
        <f>IF(N100="základní",J100,0)</f>
        <v>0</v>
      </c>
      <c r="BF100" s="208">
        <f>IF(N100="snížená",J100,0)</f>
        <v>0</v>
      </c>
      <c r="BG100" s="208">
        <f>IF(N100="zákl. přenesená",J100,0)</f>
        <v>0</v>
      </c>
      <c r="BH100" s="208">
        <f>IF(N100="sníž. přenesená",J100,0)</f>
        <v>0</v>
      </c>
      <c r="BI100" s="208">
        <f>IF(N100="nulová",J100,0)</f>
        <v>0</v>
      </c>
      <c r="BJ100" s="19" t="s">
        <v>40</v>
      </c>
      <c r="BK100" s="208">
        <f>ROUND(I100*H100,2)</f>
        <v>0</v>
      </c>
      <c r="BL100" s="19" t="s">
        <v>1226</v>
      </c>
      <c r="BM100" s="207" t="s">
        <v>1264</v>
      </c>
    </row>
    <row r="101" spans="1:65" s="2" customFormat="1" ht="21.75" customHeight="1">
      <c r="A101" s="37"/>
      <c r="B101" s="38"/>
      <c r="C101" s="196" t="s">
        <v>274</v>
      </c>
      <c r="D101" s="196" t="s">
        <v>199</v>
      </c>
      <c r="E101" s="197" t="s">
        <v>1265</v>
      </c>
      <c r="F101" s="198" t="s">
        <v>1266</v>
      </c>
      <c r="G101" s="199" t="s">
        <v>1225</v>
      </c>
      <c r="H101" s="200">
        <v>1</v>
      </c>
      <c r="I101" s="201"/>
      <c r="J101" s="202">
        <f>ROUND(I101*H101,2)</f>
        <v>0</v>
      </c>
      <c r="K101" s="198" t="s">
        <v>202</v>
      </c>
      <c r="L101" s="42"/>
      <c r="M101" s="203" t="s">
        <v>32</v>
      </c>
      <c r="N101" s="204" t="s">
        <v>52</v>
      </c>
      <c r="O101" s="67"/>
      <c r="P101" s="205">
        <f>O101*H101</f>
        <v>0</v>
      </c>
      <c r="Q101" s="205">
        <v>0</v>
      </c>
      <c r="R101" s="205">
        <f>Q101*H101</f>
        <v>0</v>
      </c>
      <c r="S101" s="205">
        <v>0</v>
      </c>
      <c r="T101" s="206">
        <f>S101*H101</f>
        <v>0</v>
      </c>
      <c r="U101" s="37"/>
      <c r="V101" s="37"/>
      <c r="W101" s="37"/>
      <c r="X101" s="37"/>
      <c r="Y101" s="37"/>
      <c r="Z101" s="37"/>
      <c r="AA101" s="37"/>
      <c r="AB101" s="37"/>
      <c r="AC101" s="37"/>
      <c r="AD101" s="37"/>
      <c r="AE101" s="37"/>
      <c r="AR101" s="207" t="s">
        <v>1226</v>
      </c>
      <c r="AT101" s="207" t="s">
        <v>199</v>
      </c>
      <c r="AU101" s="207" t="s">
        <v>90</v>
      </c>
      <c r="AY101" s="19" t="s">
        <v>197</v>
      </c>
      <c r="BE101" s="208">
        <f>IF(N101="základní",J101,0)</f>
        <v>0</v>
      </c>
      <c r="BF101" s="208">
        <f>IF(N101="snížená",J101,0)</f>
        <v>0</v>
      </c>
      <c r="BG101" s="208">
        <f>IF(N101="zákl. přenesená",J101,0)</f>
        <v>0</v>
      </c>
      <c r="BH101" s="208">
        <f>IF(N101="sníž. přenesená",J101,0)</f>
        <v>0</v>
      </c>
      <c r="BI101" s="208">
        <f>IF(N101="nulová",J101,0)</f>
        <v>0</v>
      </c>
      <c r="BJ101" s="19" t="s">
        <v>40</v>
      </c>
      <c r="BK101" s="208">
        <f>ROUND(I101*H101,2)</f>
        <v>0</v>
      </c>
      <c r="BL101" s="19" t="s">
        <v>1226</v>
      </c>
      <c r="BM101" s="207" t="s">
        <v>1267</v>
      </c>
    </row>
    <row r="102" spans="1:65" s="2" customFormat="1" ht="16.5" customHeight="1">
      <c r="A102" s="37"/>
      <c r="B102" s="38"/>
      <c r="C102" s="196" t="s">
        <v>279</v>
      </c>
      <c r="D102" s="196" t="s">
        <v>199</v>
      </c>
      <c r="E102" s="197" t="s">
        <v>1268</v>
      </c>
      <c r="F102" s="198" t="s">
        <v>1269</v>
      </c>
      <c r="G102" s="199" t="s">
        <v>1225</v>
      </c>
      <c r="H102" s="200">
        <v>1</v>
      </c>
      <c r="I102" s="201"/>
      <c r="J102" s="202">
        <f>ROUND(I102*H102,2)</f>
        <v>0</v>
      </c>
      <c r="K102" s="198" t="s">
        <v>202</v>
      </c>
      <c r="L102" s="42"/>
      <c r="M102" s="203" t="s">
        <v>32</v>
      </c>
      <c r="N102" s="204" t="s">
        <v>52</v>
      </c>
      <c r="O102" s="67"/>
      <c r="P102" s="205">
        <f>O102*H102</f>
        <v>0</v>
      </c>
      <c r="Q102" s="205">
        <v>0</v>
      </c>
      <c r="R102" s="205">
        <f>Q102*H102</f>
        <v>0</v>
      </c>
      <c r="S102" s="205">
        <v>0</v>
      </c>
      <c r="T102" s="206">
        <f>S102*H102</f>
        <v>0</v>
      </c>
      <c r="U102" s="37"/>
      <c r="V102" s="37"/>
      <c r="W102" s="37"/>
      <c r="X102" s="37"/>
      <c r="Y102" s="37"/>
      <c r="Z102" s="37"/>
      <c r="AA102" s="37"/>
      <c r="AB102" s="37"/>
      <c r="AC102" s="37"/>
      <c r="AD102" s="37"/>
      <c r="AE102" s="37"/>
      <c r="AR102" s="207" t="s">
        <v>1226</v>
      </c>
      <c r="AT102" s="207" t="s">
        <v>199</v>
      </c>
      <c r="AU102" s="207" t="s">
        <v>90</v>
      </c>
      <c r="AY102" s="19" t="s">
        <v>197</v>
      </c>
      <c r="BE102" s="208">
        <f>IF(N102="základní",J102,0)</f>
        <v>0</v>
      </c>
      <c r="BF102" s="208">
        <f>IF(N102="snížená",J102,0)</f>
        <v>0</v>
      </c>
      <c r="BG102" s="208">
        <f>IF(N102="zákl. přenesená",J102,0)</f>
        <v>0</v>
      </c>
      <c r="BH102" s="208">
        <f>IF(N102="sníž. přenesená",J102,0)</f>
        <v>0</v>
      </c>
      <c r="BI102" s="208">
        <f>IF(N102="nulová",J102,0)</f>
        <v>0</v>
      </c>
      <c r="BJ102" s="19" t="s">
        <v>40</v>
      </c>
      <c r="BK102" s="208">
        <f>ROUND(I102*H102,2)</f>
        <v>0</v>
      </c>
      <c r="BL102" s="19" t="s">
        <v>1226</v>
      </c>
      <c r="BM102" s="207" t="s">
        <v>1270</v>
      </c>
    </row>
    <row r="103" spans="1:65" s="2" customFormat="1" ht="21.75" customHeight="1">
      <c r="A103" s="37"/>
      <c r="B103" s="38"/>
      <c r="C103" s="196" t="s">
        <v>8</v>
      </c>
      <c r="D103" s="196" t="s">
        <v>199</v>
      </c>
      <c r="E103" s="197" t="s">
        <v>1271</v>
      </c>
      <c r="F103" s="198" t="s">
        <v>1272</v>
      </c>
      <c r="G103" s="199" t="s">
        <v>1225</v>
      </c>
      <c r="H103" s="200">
        <v>1</v>
      </c>
      <c r="I103" s="201"/>
      <c r="J103" s="202">
        <f>ROUND(I103*H103,2)</f>
        <v>0</v>
      </c>
      <c r="K103" s="198" t="s">
        <v>202</v>
      </c>
      <c r="L103" s="42"/>
      <c r="M103" s="203" t="s">
        <v>32</v>
      </c>
      <c r="N103" s="204" t="s">
        <v>52</v>
      </c>
      <c r="O103" s="67"/>
      <c r="P103" s="205">
        <f>O103*H103</f>
        <v>0</v>
      </c>
      <c r="Q103" s="205">
        <v>0</v>
      </c>
      <c r="R103" s="205">
        <f>Q103*H103</f>
        <v>0</v>
      </c>
      <c r="S103" s="205">
        <v>0</v>
      </c>
      <c r="T103" s="206">
        <f>S103*H103</f>
        <v>0</v>
      </c>
      <c r="U103" s="37"/>
      <c r="V103" s="37"/>
      <c r="W103" s="37"/>
      <c r="X103" s="37"/>
      <c r="Y103" s="37"/>
      <c r="Z103" s="37"/>
      <c r="AA103" s="37"/>
      <c r="AB103" s="37"/>
      <c r="AC103" s="37"/>
      <c r="AD103" s="37"/>
      <c r="AE103" s="37"/>
      <c r="AR103" s="207" t="s">
        <v>1226</v>
      </c>
      <c r="AT103" s="207" t="s">
        <v>199</v>
      </c>
      <c r="AU103" s="207" t="s">
        <v>90</v>
      </c>
      <c r="AY103" s="19" t="s">
        <v>197</v>
      </c>
      <c r="BE103" s="208">
        <f>IF(N103="základní",J103,0)</f>
        <v>0</v>
      </c>
      <c r="BF103" s="208">
        <f>IF(N103="snížená",J103,0)</f>
        <v>0</v>
      </c>
      <c r="BG103" s="208">
        <f>IF(N103="zákl. přenesená",J103,0)</f>
        <v>0</v>
      </c>
      <c r="BH103" s="208">
        <f>IF(N103="sníž. přenesená",J103,0)</f>
        <v>0</v>
      </c>
      <c r="BI103" s="208">
        <f>IF(N103="nulová",J103,0)</f>
        <v>0</v>
      </c>
      <c r="BJ103" s="19" t="s">
        <v>40</v>
      </c>
      <c r="BK103" s="208">
        <f>ROUND(I103*H103,2)</f>
        <v>0</v>
      </c>
      <c r="BL103" s="19" t="s">
        <v>1226</v>
      </c>
      <c r="BM103" s="207" t="s">
        <v>1273</v>
      </c>
    </row>
    <row r="104" spans="1:65" s="12" customFormat="1" ht="22.8" customHeight="1">
      <c r="B104" s="180"/>
      <c r="C104" s="181"/>
      <c r="D104" s="182" t="s">
        <v>80</v>
      </c>
      <c r="E104" s="194" t="s">
        <v>1274</v>
      </c>
      <c r="F104" s="194" t="s">
        <v>1275</v>
      </c>
      <c r="G104" s="181"/>
      <c r="H104" s="181"/>
      <c r="I104" s="184"/>
      <c r="J104" s="195">
        <f>BK104</f>
        <v>0</v>
      </c>
      <c r="K104" s="181"/>
      <c r="L104" s="186"/>
      <c r="M104" s="187"/>
      <c r="N104" s="188"/>
      <c r="O104" s="188"/>
      <c r="P104" s="189">
        <f>P105</f>
        <v>0</v>
      </c>
      <c r="Q104" s="188"/>
      <c r="R104" s="189">
        <f>R105</f>
        <v>0</v>
      </c>
      <c r="S104" s="188"/>
      <c r="T104" s="190">
        <f>T105</f>
        <v>0</v>
      </c>
      <c r="AR104" s="191" t="s">
        <v>225</v>
      </c>
      <c r="AT104" s="192" t="s">
        <v>80</v>
      </c>
      <c r="AU104" s="192" t="s">
        <v>40</v>
      </c>
      <c r="AY104" s="191" t="s">
        <v>197</v>
      </c>
      <c r="BK104" s="193">
        <f>BK105</f>
        <v>0</v>
      </c>
    </row>
    <row r="105" spans="1:65" s="2" customFormat="1" ht="21.75" customHeight="1">
      <c r="A105" s="37"/>
      <c r="B105" s="38"/>
      <c r="C105" s="196" t="s">
        <v>291</v>
      </c>
      <c r="D105" s="196" t="s">
        <v>199</v>
      </c>
      <c r="E105" s="197" t="s">
        <v>1276</v>
      </c>
      <c r="F105" s="198" t="s">
        <v>1277</v>
      </c>
      <c r="G105" s="199" t="s">
        <v>1225</v>
      </c>
      <c r="H105" s="200">
        <v>1</v>
      </c>
      <c r="I105" s="201"/>
      <c r="J105" s="202">
        <f>ROUND(I105*H105,2)</f>
        <v>0</v>
      </c>
      <c r="K105" s="198" t="s">
        <v>202</v>
      </c>
      <c r="L105" s="42"/>
      <c r="M105" s="269" t="s">
        <v>32</v>
      </c>
      <c r="N105" s="270" t="s">
        <v>52</v>
      </c>
      <c r="O105" s="271"/>
      <c r="P105" s="272">
        <f>O105*H105</f>
        <v>0</v>
      </c>
      <c r="Q105" s="272">
        <v>0</v>
      </c>
      <c r="R105" s="272">
        <f>Q105*H105</f>
        <v>0</v>
      </c>
      <c r="S105" s="272">
        <v>0</v>
      </c>
      <c r="T105" s="273">
        <f>S105*H105</f>
        <v>0</v>
      </c>
      <c r="U105" s="37"/>
      <c r="V105" s="37"/>
      <c r="W105" s="37"/>
      <c r="X105" s="37"/>
      <c r="Y105" s="37"/>
      <c r="Z105" s="37"/>
      <c r="AA105" s="37"/>
      <c r="AB105" s="37"/>
      <c r="AC105" s="37"/>
      <c r="AD105" s="37"/>
      <c r="AE105" s="37"/>
      <c r="AR105" s="207" t="s">
        <v>1226</v>
      </c>
      <c r="AT105" s="207" t="s">
        <v>199</v>
      </c>
      <c r="AU105" s="207" t="s">
        <v>90</v>
      </c>
      <c r="AY105" s="19" t="s">
        <v>197</v>
      </c>
      <c r="BE105" s="208">
        <f>IF(N105="základní",J105,0)</f>
        <v>0</v>
      </c>
      <c r="BF105" s="208">
        <f>IF(N105="snížená",J105,0)</f>
        <v>0</v>
      </c>
      <c r="BG105" s="208">
        <f>IF(N105="zákl. přenesená",J105,0)</f>
        <v>0</v>
      </c>
      <c r="BH105" s="208">
        <f>IF(N105="sníž. přenesená",J105,0)</f>
        <v>0</v>
      </c>
      <c r="BI105" s="208">
        <f>IF(N105="nulová",J105,0)</f>
        <v>0</v>
      </c>
      <c r="BJ105" s="19" t="s">
        <v>40</v>
      </c>
      <c r="BK105" s="208">
        <f>ROUND(I105*H105,2)</f>
        <v>0</v>
      </c>
      <c r="BL105" s="19" t="s">
        <v>1226</v>
      </c>
      <c r="BM105" s="207" t="s">
        <v>1278</v>
      </c>
    </row>
    <row r="106" spans="1:65" s="2" customFormat="1" ht="6.9" customHeight="1">
      <c r="A106" s="37"/>
      <c r="B106" s="50"/>
      <c r="C106" s="51"/>
      <c r="D106" s="51"/>
      <c r="E106" s="51"/>
      <c r="F106" s="51"/>
      <c r="G106" s="51"/>
      <c r="H106" s="51"/>
      <c r="I106" s="146"/>
      <c r="J106" s="51"/>
      <c r="K106" s="51"/>
      <c r="L106" s="42"/>
      <c r="M106" s="37"/>
      <c r="O106" s="37"/>
      <c r="P106" s="37"/>
      <c r="Q106" s="37"/>
      <c r="R106" s="37"/>
      <c r="S106" s="37"/>
      <c r="T106" s="37"/>
      <c r="U106" s="37"/>
      <c r="V106" s="37"/>
      <c r="W106" s="37"/>
      <c r="X106" s="37"/>
      <c r="Y106" s="37"/>
      <c r="Z106" s="37"/>
      <c r="AA106" s="37"/>
      <c r="AB106" s="37"/>
      <c r="AC106" s="37"/>
      <c r="AD106" s="37"/>
      <c r="AE106" s="37"/>
    </row>
  </sheetData>
  <sheetProtection algorithmName="SHA-512" hashValue="iTRvpAau1BKUJ9LdXOrthzk01aE5z7vD0wy73oIvfzr1N5X9mTVqQPzchZXaj1cx3nL8/R8MMe5JcJpm3hyppQ==" saltValue="8pznVOfdtzaWvCQmAWCBhMtCYFFYwSVZFjFwSgbTkYxZPdZF2u+d0hcO3W5ILIYKprJHR34mo+1+KmhSQ6SzsA==" spinCount="100000" sheet="1" objects="1" scenarios="1" formatColumns="0" formatRows="0" autoFilter="0"/>
  <autoFilter ref="C83:K105" xr:uid="{00000000-0009-0000-0000-000006000000}"/>
  <mergeCells count="9">
    <mergeCell ref="E50:H50"/>
    <mergeCell ref="E74:H74"/>
    <mergeCell ref="E76:H76"/>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 BEZ DOTACE)&amp;CDOPAS s.r.o.&amp;RPOLOŽKOVÝ VÝKAZ VÝMĚR</oddHeader>
    <oddFooter>&amp;LVON - Vedlejší a ostatní náklady&amp;CStrana &amp;P z &amp;N&amp;RPoložkový soupis prací</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274"/>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13"/>
      <c r="C3" s="114"/>
      <c r="D3" s="114"/>
      <c r="E3" s="114"/>
      <c r="F3" s="114"/>
      <c r="G3" s="114"/>
      <c r="H3" s="22"/>
    </row>
    <row r="4" spans="1:8" s="1" customFormat="1" ht="24.9" customHeight="1">
      <c r="B4" s="22"/>
      <c r="C4" s="116" t="s">
        <v>1279</v>
      </c>
      <c r="H4" s="22"/>
    </row>
    <row r="5" spans="1:8" s="1" customFormat="1" ht="12" customHeight="1">
      <c r="B5" s="22"/>
      <c r="C5" s="277" t="s">
        <v>13</v>
      </c>
      <c r="D5" s="419" t="s">
        <v>14</v>
      </c>
      <c r="E5" s="412"/>
      <c r="F5" s="412"/>
      <c r="H5" s="22"/>
    </row>
    <row r="6" spans="1:8" s="1" customFormat="1" ht="36.9" customHeight="1">
      <c r="B6" s="22"/>
      <c r="C6" s="278" t="s">
        <v>16</v>
      </c>
      <c r="D6" s="423" t="s">
        <v>17</v>
      </c>
      <c r="E6" s="412"/>
      <c r="F6" s="412"/>
      <c r="H6" s="22"/>
    </row>
    <row r="7" spans="1:8" s="1" customFormat="1" ht="16.5" customHeight="1">
      <c r="B7" s="22"/>
      <c r="C7" s="118" t="s">
        <v>24</v>
      </c>
      <c r="D7" s="122" t="str">
        <f>'Rekapitulace stavby'!AN8</f>
        <v>25. 9. 2019</v>
      </c>
      <c r="H7" s="22"/>
    </row>
    <row r="8" spans="1:8" s="2" customFormat="1" ht="10.8" customHeight="1">
      <c r="A8" s="37"/>
      <c r="B8" s="42"/>
      <c r="C8" s="37"/>
      <c r="D8" s="37"/>
      <c r="E8" s="37"/>
      <c r="F8" s="37"/>
      <c r="G8" s="37"/>
      <c r="H8" s="42"/>
    </row>
    <row r="9" spans="1:8" s="11" customFormat="1" ht="29.25" customHeight="1">
      <c r="A9" s="168"/>
      <c r="B9" s="279"/>
      <c r="C9" s="280" t="s">
        <v>62</v>
      </c>
      <c r="D9" s="281" t="s">
        <v>63</v>
      </c>
      <c r="E9" s="281" t="s">
        <v>184</v>
      </c>
      <c r="F9" s="282" t="s">
        <v>1280</v>
      </c>
      <c r="G9" s="168"/>
      <c r="H9" s="279"/>
    </row>
    <row r="10" spans="1:8" s="2" customFormat="1" ht="26.4" customHeight="1">
      <c r="A10" s="37"/>
      <c r="B10" s="42"/>
      <c r="C10" s="283" t="s">
        <v>1281</v>
      </c>
      <c r="D10" s="283" t="s">
        <v>87</v>
      </c>
      <c r="E10" s="37"/>
      <c r="F10" s="37"/>
      <c r="G10" s="37"/>
      <c r="H10" s="42"/>
    </row>
    <row r="11" spans="1:8" s="2" customFormat="1" ht="16.8" customHeight="1">
      <c r="A11" s="37"/>
      <c r="B11" s="42"/>
      <c r="C11" s="284" t="s">
        <v>110</v>
      </c>
      <c r="D11" s="285" t="s">
        <v>111</v>
      </c>
      <c r="E11" s="286" t="s">
        <v>112</v>
      </c>
      <c r="F11" s="287">
        <v>114.59</v>
      </c>
      <c r="G11" s="37"/>
      <c r="H11" s="42"/>
    </row>
    <row r="12" spans="1:8" s="2" customFormat="1" ht="16.8" customHeight="1">
      <c r="A12" s="37"/>
      <c r="B12" s="42"/>
      <c r="C12" s="288" t="s">
        <v>32</v>
      </c>
      <c r="D12" s="288" t="s">
        <v>1282</v>
      </c>
      <c r="E12" s="19" t="s">
        <v>32</v>
      </c>
      <c r="F12" s="289">
        <v>114.59</v>
      </c>
      <c r="G12" s="37"/>
      <c r="H12" s="42"/>
    </row>
    <row r="13" spans="1:8" s="2" customFormat="1" ht="16.8" customHeight="1">
      <c r="A13" s="37"/>
      <c r="B13" s="42"/>
      <c r="C13" s="288" t="s">
        <v>32</v>
      </c>
      <c r="D13" s="288" t="s">
        <v>209</v>
      </c>
      <c r="E13" s="19" t="s">
        <v>32</v>
      </c>
      <c r="F13" s="289">
        <v>114.59</v>
      </c>
      <c r="G13" s="37"/>
      <c r="H13" s="42"/>
    </row>
    <row r="14" spans="1:8" s="2" customFormat="1" ht="16.8" customHeight="1">
      <c r="A14" s="37"/>
      <c r="B14" s="42"/>
      <c r="C14" s="290" t="s">
        <v>1283</v>
      </c>
      <c r="D14" s="37"/>
      <c r="E14" s="37"/>
      <c r="F14" s="37"/>
      <c r="G14" s="37"/>
      <c r="H14" s="42"/>
    </row>
    <row r="15" spans="1:8" s="2" customFormat="1" ht="16.8" customHeight="1">
      <c r="A15" s="37"/>
      <c r="B15" s="42"/>
      <c r="C15" s="288" t="s">
        <v>280</v>
      </c>
      <c r="D15" s="288" t="s">
        <v>1284</v>
      </c>
      <c r="E15" s="19" t="s">
        <v>259</v>
      </c>
      <c r="F15" s="289">
        <v>32.085000000000001</v>
      </c>
      <c r="G15" s="37"/>
      <c r="H15" s="42"/>
    </row>
    <row r="16" spans="1:8" s="2" customFormat="1" ht="16.8" customHeight="1">
      <c r="A16" s="37"/>
      <c r="B16" s="42"/>
      <c r="C16" s="288" t="s">
        <v>481</v>
      </c>
      <c r="D16" s="288" t="s">
        <v>1285</v>
      </c>
      <c r="E16" s="19" t="s">
        <v>259</v>
      </c>
      <c r="F16" s="289">
        <v>25.198</v>
      </c>
      <c r="G16" s="37"/>
      <c r="H16" s="42"/>
    </row>
    <row r="17" spans="1:8" s="2" customFormat="1" ht="16.8" customHeight="1">
      <c r="A17" s="37"/>
      <c r="B17" s="42"/>
      <c r="C17" s="288" t="s">
        <v>489</v>
      </c>
      <c r="D17" s="288" t="s">
        <v>1286</v>
      </c>
      <c r="E17" s="19" t="s">
        <v>127</v>
      </c>
      <c r="F17" s="289">
        <v>229.18</v>
      </c>
      <c r="G17" s="37"/>
      <c r="H17" s="42"/>
    </row>
    <row r="18" spans="1:8" s="2" customFormat="1" ht="16.8" customHeight="1">
      <c r="A18" s="37"/>
      <c r="B18" s="42"/>
      <c r="C18" s="288" t="s">
        <v>501</v>
      </c>
      <c r="D18" s="288" t="s">
        <v>1287</v>
      </c>
      <c r="E18" s="19" t="s">
        <v>259</v>
      </c>
      <c r="F18" s="289">
        <v>4.5839999999999996</v>
      </c>
      <c r="G18" s="37"/>
      <c r="H18" s="42"/>
    </row>
    <row r="19" spans="1:8" s="2" customFormat="1" ht="16.8" customHeight="1">
      <c r="A19" s="37"/>
      <c r="B19" s="42"/>
      <c r="C19" s="288" t="s">
        <v>507</v>
      </c>
      <c r="D19" s="288" t="s">
        <v>1288</v>
      </c>
      <c r="E19" s="19" t="s">
        <v>112</v>
      </c>
      <c r="F19" s="289">
        <v>114.59</v>
      </c>
      <c r="G19" s="37"/>
      <c r="H19" s="42"/>
    </row>
    <row r="20" spans="1:8" s="2" customFormat="1" ht="16.8" customHeight="1">
      <c r="A20" s="37"/>
      <c r="B20" s="42"/>
      <c r="C20" s="284" t="s">
        <v>115</v>
      </c>
      <c r="D20" s="285" t="s">
        <v>116</v>
      </c>
      <c r="E20" s="286" t="s">
        <v>112</v>
      </c>
      <c r="F20" s="287">
        <v>91.69</v>
      </c>
      <c r="G20" s="37"/>
      <c r="H20" s="42"/>
    </row>
    <row r="21" spans="1:8" s="2" customFormat="1" ht="16.8" customHeight="1">
      <c r="A21" s="37"/>
      <c r="B21" s="42"/>
      <c r="C21" s="288" t="s">
        <v>32</v>
      </c>
      <c r="D21" s="288" t="s">
        <v>1289</v>
      </c>
      <c r="E21" s="19" t="s">
        <v>32</v>
      </c>
      <c r="F21" s="289">
        <v>91.69</v>
      </c>
      <c r="G21" s="37"/>
      <c r="H21" s="42"/>
    </row>
    <row r="22" spans="1:8" s="2" customFormat="1" ht="16.8" customHeight="1">
      <c r="A22" s="37"/>
      <c r="B22" s="42"/>
      <c r="C22" s="288" t="s">
        <v>32</v>
      </c>
      <c r="D22" s="288" t="s">
        <v>209</v>
      </c>
      <c r="E22" s="19" t="s">
        <v>32</v>
      </c>
      <c r="F22" s="289">
        <v>91.69</v>
      </c>
      <c r="G22" s="37"/>
      <c r="H22" s="42"/>
    </row>
    <row r="23" spans="1:8" s="2" customFormat="1" ht="16.8" customHeight="1">
      <c r="A23" s="37"/>
      <c r="B23" s="42"/>
      <c r="C23" s="290" t="s">
        <v>1283</v>
      </c>
      <c r="D23" s="37"/>
      <c r="E23" s="37"/>
      <c r="F23" s="37"/>
      <c r="G23" s="37"/>
      <c r="H23" s="42"/>
    </row>
    <row r="24" spans="1:8" s="2" customFormat="1" ht="16.8" customHeight="1">
      <c r="A24" s="37"/>
      <c r="B24" s="42"/>
      <c r="C24" s="288" t="s">
        <v>264</v>
      </c>
      <c r="D24" s="288" t="s">
        <v>1290</v>
      </c>
      <c r="E24" s="19" t="s">
        <v>259</v>
      </c>
      <c r="F24" s="289">
        <v>572.38</v>
      </c>
      <c r="G24" s="37"/>
      <c r="H24" s="42"/>
    </row>
    <row r="25" spans="1:8" s="2" customFormat="1" ht="16.8" customHeight="1">
      <c r="A25" s="37"/>
      <c r="B25" s="42"/>
      <c r="C25" s="288" t="s">
        <v>350</v>
      </c>
      <c r="D25" s="288" t="s">
        <v>1291</v>
      </c>
      <c r="E25" s="19" t="s">
        <v>259</v>
      </c>
      <c r="F25" s="289">
        <v>572.38</v>
      </c>
      <c r="G25" s="37"/>
      <c r="H25" s="42"/>
    </row>
    <row r="26" spans="1:8" s="2" customFormat="1" ht="16.8" customHeight="1">
      <c r="A26" s="37"/>
      <c r="B26" s="42"/>
      <c r="C26" s="288" t="s">
        <v>427</v>
      </c>
      <c r="D26" s="288" t="s">
        <v>1292</v>
      </c>
      <c r="E26" s="19" t="s">
        <v>127</v>
      </c>
      <c r="F26" s="289">
        <v>2002.94</v>
      </c>
      <c r="G26" s="37"/>
      <c r="H26" s="42"/>
    </row>
    <row r="27" spans="1:8" s="2" customFormat="1" ht="16.8" customHeight="1">
      <c r="A27" s="37"/>
      <c r="B27" s="42"/>
      <c r="C27" s="288" t="s">
        <v>518</v>
      </c>
      <c r="D27" s="288" t="s">
        <v>1293</v>
      </c>
      <c r="E27" s="19" t="s">
        <v>127</v>
      </c>
      <c r="F27" s="289">
        <v>2002.94</v>
      </c>
      <c r="G27" s="37"/>
      <c r="H27" s="42"/>
    </row>
    <row r="28" spans="1:8" s="2" customFormat="1" ht="16.8" customHeight="1">
      <c r="A28" s="37"/>
      <c r="B28" s="42"/>
      <c r="C28" s="288" t="s">
        <v>826</v>
      </c>
      <c r="D28" s="288" t="s">
        <v>1294</v>
      </c>
      <c r="E28" s="19" t="s">
        <v>112</v>
      </c>
      <c r="F28" s="289">
        <v>241.77</v>
      </c>
      <c r="G28" s="37"/>
      <c r="H28" s="42"/>
    </row>
    <row r="29" spans="1:8" s="2" customFormat="1" ht="16.8" customHeight="1">
      <c r="A29" s="37"/>
      <c r="B29" s="42"/>
      <c r="C29" s="288" t="s">
        <v>865</v>
      </c>
      <c r="D29" s="288" t="s">
        <v>1295</v>
      </c>
      <c r="E29" s="19" t="s">
        <v>112</v>
      </c>
      <c r="F29" s="289">
        <v>241.77</v>
      </c>
      <c r="G29" s="37"/>
      <c r="H29" s="42"/>
    </row>
    <row r="30" spans="1:8" s="2" customFormat="1" ht="16.8" customHeight="1">
      <c r="A30" s="37"/>
      <c r="B30" s="42"/>
      <c r="C30" s="288" t="s">
        <v>834</v>
      </c>
      <c r="D30" s="288" t="s">
        <v>835</v>
      </c>
      <c r="E30" s="19" t="s">
        <v>112</v>
      </c>
      <c r="F30" s="289">
        <v>92.606999999999999</v>
      </c>
      <c r="G30" s="37"/>
      <c r="H30" s="42"/>
    </row>
    <row r="31" spans="1:8" s="2" customFormat="1" ht="16.8" customHeight="1">
      <c r="A31" s="37"/>
      <c r="B31" s="42"/>
      <c r="C31" s="284" t="s">
        <v>119</v>
      </c>
      <c r="D31" s="285" t="s">
        <v>120</v>
      </c>
      <c r="E31" s="286" t="s">
        <v>112</v>
      </c>
      <c r="F31" s="287">
        <v>120.97</v>
      </c>
      <c r="G31" s="37"/>
      <c r="H31" s="42"/>
    </row>
    <row r="32" spans="1:8" s="2" customFormat="1" ht="16.8" customHeight="1">
      <c r="A32" s="37"/>
      <c r="B32" s="42"/>
      <c r="C32" s="288" t="s">
        <v>32</v>
      </c>
      <c r="D32" s="288" t="s">
        <v>1296</v>
      </c>
      <c r="E32" s="19" t="s">
        <v>32</v>
      </c>
      <c r="F32" s="289">
        <v>120.97</v>
      </c>
      <c r="G32" s="37"/>
      <c r="H32" s="42"/>
    </row>
    <row r="33" spans="1:8" s="2" customFormat="1" ht="16.8" customHeight="1">
      <c r="A33" s="37"/>
      <c r="B33" s="42"/>
      <c r="C33" s="288" t="s">
        <v>32</v>
      </c>
      <c r="D33" s="288" t="s">
        <v>209</v>
      </c>
      <c r="E33" s="19" t="s">
        <v>32</v>
      </c>
      <c r="F33" s="289">
        <v>120.97</v>
      </c>
      <c r="G33" s="37"/>
      <c r="H33" s="42"/>
    </row>
    <row r="34" spans="1:8" s="2" customFormat="1" ht="16.8" customHeight="1">
      <c r="A34" s="37"/>
      <c r="B34" s="42"/>
      <c r="C34" s="290" t="s">
        <v>1283</v>
      </c>
      <c r="D34" s="37"/>
      <c r="E34" s="37"/>
      <c r="F34" s="37"/>
      <c r="G34" s="37"/>
      <c r="H34" s="42"/>
    </row>
    <row r="35" spans="1:8" s="2" customFormat="1" ht="16.8" customHeight="1">
      <c r="A35" s="37"/>
      <c r="B35" s="42"/>
      <c r="C35" s="288" t="s">
        <v>264</v>
      </c>
      <c r="D35" s="288" t="s">
        <v>1290</v>
      </c>
      <c r="E35" s="19" t="s">
        <v>259</v>
      </c>
      <c r="F35" s="289">
        <v>572.38</v>
      </c>
      <c r="G35" s="37"/>
      <c r="H35" s="42"/>
    </row>
    <row r="36" spans="1:8" s="2" customFormat="1" ht="16.8" customHeight="1">
      <c r="A36" s="37"/>
      <c r="B36" s="42"/>
      <c r="C36" s="288" t="s">
        <v>350</v>
      </c>
      <c r="D36" s="288" t="s">
        <v>1291</v>
      </c>
      <c r="E36" s="19" t="s">
        <v>259</v>
      </c>
      <c r="F36" s="289">
        <v>572.38</v>
      </c>
      <c r="G36" s="37"/>
      <c r="H36" s="42"/>
    </row>
    <row r="37" spans="1:8" s="2" customFormat="1" ht="16.8" customHeight="1">
      <c r="A37" s="37"/>
      <c r="B37" s="42"/>
      <c r="C37" s="288" t="s">
        <v>427</v>
      </c>
      <c r="D37" s="288" t="s">
        <v>1292</v>
      </c>
      <c r="E37" s="19" t="s">
        <v>127</v>
      </c>
      <c r="F37" s="289">
        <v>2002.94</v>
      </c>
      <c r="G37" s="37"/>
      <c r="H37" s="42"/>
    </row>
    <row r="38" spans="1:8" s="2" customFormat="1" ht="16.8" customHeight="1">
      <c r="A38" s="37"/>
      <c r="B38" s="42"/>
      <c r="C38" s="288" t="s">
        <v>518</v>
      </c>
      <c r="D38" s="288" t="s">
        <v>1293</v>
      </c>
      <c r="E38" s="19" t="s">
        <v>127</v>
      </c>
      <c r="F38" s="289">
        <v>2002.94</v>
      </c>
      <c r="G38" s="37"/>
      <c r="H38" s="42"/>
    </row>
    <row r="39" spans="1:8" s="2" customFormat="1" ht="16.8" customHeight="1">
      <c r="A39" s="37"/>
      <c r="B39" s="42"/>
      <c r="C39" s="288" t="s">
        <v>826</v>
      </c>
      <c r="D39" s="288" t="s">
        <v>1294</v>
      </c>
      <c r="E39" s="19" t="s">
        <v>112</v>
      </c>
      <c r="F39" s="289">
        <v>241.77</v>
      </c>
      <c r="G39" s="37"/>
      <c r="H39" s="42"/>
    </row>
    <row r="40" spans="1:8" s="2" customFormat="1" ht="16.8" customHeight="1">
      <c r="A40" s="37"/>
      <c r="B40" s="42"/>
      <c r="C40" s="288" t="s">
        <v>865</v>
      </c>
      <c r="D40" s="288" t="s">
        <v>1295</v>
      </c>
      <c r="E40" s="19" t="s">
        <v>112</v>
      </c>
      <c r="F40" s="289">
        <v>241.77</v>
      </c>
      <c r="G40" s="37"/>
      <c r="H40" s="42"/>
    </row>
    <row r="41" spans="1:8" s="2" customFormat="1" ht="16.8" customHeight="1">
      <c r="A41" s="37"/>
      <c r="B41" s="42"/>
      <c r="C41" s="288" t="s">
        <v>839</v>
      </c>
      <c r="D41" s="288" t="s">
        <v>840</v>
      </c>
      <c r="E41" s="19" t="s">
        <v>112</v>
      </c>
      <c r="F41" s="289">
        <v>122.18</v>
      </c>
      <c r="G41" s="37"/>
      <c r="H41" s="42"/>
    </row>
    <row r="42" spans="1:8" s="2" customFormat="1" ht="16.8" customHeight="1">
      <c r="A42" s="37"/>
      <c r="B42" s="42"/>
      <c r="C42" s="284" t="s">
        <v>122</v>
      </c>
      <c r="D42" s="285" t="s">
        <v>123</v>
      </c>
      <c r="E42" s="286" t="s">
        <v>112</v>
      </c>
      <c r="F42" s="287">
        <v>29.11</v>
      </c>
      <c r="G42" s="37"/>
      <c r="H42" s="42"/>
    </row>
    <row r="43" spans="1:8" s="2" customFormat="1" ht="16.8" customHeight="1">
      <c r="A43" s="37"/>
      <c r="B43" s="42"/>
      <c r="C43" s="288" t="s">
        <v>32</v>
      </c>
      <c r="D43" s="288" t="s">
        <v>1297</v>
      </c>
      <c r="E43" s="19" t="s">
        <v>32</v>
      </c>
      <c r="F43" s="289">
        <v>29.11</v>
      </c>
      <c r="G43" s="37"/>
      <c r="H43" s="42"/>
    </row>
    <row r="44" spans="1:8" s="2" customFormat="1" ht="16.8" customHeight="1">
      <c r="A44" s="37"/>
      <c r="B44" s="42"/>
      <c r="C44" s="290" t="s">
        <v>1283</v>
      </c>
      <c r="D44" s="37"/>
      <c r="E44" s="37"/>
      <c r="F44" s="37"/>
      <c r="G44" s="37"/>
      <c r="H44" s="42"/>
    </row>
    <row r="45" spans="1:8" s="2" customFormat="1" ht="16.8" customHeight="1">
      <c r="A45" s="37"/>
      <c r="B45" s="42"/>
      <c r="C45" s="288" t="s">
        <v>264</v>
      </c>
      <c r="D45" s="288" t="s">
        <v>1290</v>
      </c>
      <c r="E45" s="19" t="s">
        <v>259</v>
      </c>
      <c r="F45" s="289">
        <v>572.38</v>
      </c>
      <c r="G45" s="37"/>
      <c r="H45" s="42"/>
    </row>
    <row r="46" spans="1:8" s="2" customFormat="1" ht="16.8" customHeight="1">
      <c r="A46" s="37"/>
      <c r="B46" s="42"/>
      <c r="C46" s="288" t="s">
        <v>350</v>
      </c>
      <c r="D46" s="288" t="s">
        <v>1291</v>
      </c>
      <c r="E46" s="19" t="s">
        <v>259</v>
      </c>
      <c r="F46" s="289">
        <v>572.38</v>
      </c>
      <c r="G46" s="37"/>
      <c r="H46" s="42"/>
    </row>
    <row r="47" spans="1:8" s="2" customFormat="1" ht="16.8" customHeight="1">
      <c r="A47" s="37"/>
      <c r="B47" s="42"/>
      <c r="C47" s="288" t="s">
        <v>427</v>
      </c>
      <c r="D47" s="288" t="s">
        <v>1292</v>
      </c>
      <c r="E47" s="19" t="s">
        <v>127</v>
      </c>
      <c r="F47" s="289">
        <v>2002.94</v>
      </c>
      <c r="G47" s="37"/>
      <c r="H47" s="42"/>
    </row>
    <row r="48" spans="1:8" s="2" customFormat="1" ht="16.8" customHeight="1">
      <c r="A48" s="37"/>
      <c r="B48" s="42"/>
      <c r="C48" s="288" t="s">
        <v>518</v>
      </c>
      <c r="D48" s="288" t="s">
        <v>1293</v>
      </c>
      <c r="E48" s="19" t="s">
        <v>127</v>
      </c>
      <c r="F48" s="289">
        <v>2002.94</v>
      </c>
      <c r="G48" s="37"/>
      <c r="H48" s="42"/>
    </row>
    <row r="49" spans="1:8" s="2" customFormat="1" ht="16.8" customHeight="1">
      <c r="A49" s="37"/>
      <c r="B49" s="42"/>
      <c r="C49" s="288" t="s">
        <v>826</v>
      </c>
      <c r="D49" s="288" t="s">
        <v>1294</v>
      </c>
      <c r="E49" s="19" t="s">
        <v>112</v>
      </c>
      <c r="F49" s="289">
        <v>241.77</v>
      </c>
      <c r="G49" s="37"/>
      <c r="H49" s="42"/>
    </row>
    <row r="50" spans="1:8" s="2" customFormat="1" ht="16.8" customHeight="1">
      <c r="A50" s="37"/>
      <c r="B50" s="42"/>
      <c r="C50" s="288" t="s">
        <v>865</v>
      </c>
      <c r="D50" s="288" t="s">
        <v>1295</v>
      </c>
      <c r="E50" s="19" t="s">
        <v>112</v>
      </c>
      <c r="F50" s="289">
        <v>241.77</v>
      </c>
      <c r="G50" s="37"/>
      <c r="H50" s="42"/>
    </row>
    <row r="51" spans="1:8" s="2" customFormat="1" ht="16.8" customHeight="1">
      <c r="A51" s="37"/>
      <c r="B51" s="42"/>
      <c r="C51" s="288" t="s">
        <v>845</v>
      </c>
      <c r="D51" s="288" t="s">
        <v>846</v>
      </c>
      <c r="E51" s="19" t="s">
        <v>112</v>
      </c>
      <c r="F51" s="289">
        <v>29.401</v>
      </c>
      <c r="G51" s="37"/>
      <c r="H51" s="42"/>
    </row>
    <row r="52" spans="1:8" s="2" customFormat="1" ht="16.8" customHeight="1">
      <c r="A52" s="37"/>
      <c r="B52" s="42"/>
      <c r="C52" s="284" t="s">
        <v>125</v>
      </c>
      <c r="D52" s="285" t="s">
        <v>126</v>
      </c>
      <c r="E52" s="286" t="s">
        <v>127</v>
      </c>
      <c r="F52" s="287">
        <v>5.49</v>
      </c>
      <c r="G52" s="37"/>
      <c r="H52" s="42"/>
    </row>
    <row r="53" spans="1:8" s="2" customFormat="1" ht="16.8" customHeight="1">
      <c r="A53" s="37"/>
      <c r="B53" s="42"/>
      <c r="C53" s="288" t="s">
        <v>32</v>
      </c>
      <c r="D53" s="288" t="s">
        <v>1298</v>
      </c>
      <c r="E53" s="19" t="s">
        <v>32</v>
      </c>
      <c r="F53" s="289">
        <v>5.49</v>
      </c>
      <c r="G53" s="37"/>
      <c r="H53" s="42"/>
    </row>
    <row r="54" spans="1:8" s="2" customFormat="1" ht="16.8" customHeight="1">
      <c r="A54" s="37"/>
      <c r="B54" s="42"/>
      <c r="C54" s="290" t="s">
        <v>1283</v>
      </c>
      <c r="D54" s="37"/>
      <c r="E54" s="37"/>
      <c r="F54" s="37"/>
      <c r="G54" s="37"/>
      <c r="H54" s="42"/>
    </row>
    <row r="55" spans="1:8" s="2" customFormat="1" ht="16.8" customHeight="1">
      <c r="A55" s="37"/>
      <c r="B55" s="42"/>
      <c r="C55" s="288" t="s">
        <v>369</v>
      </c>
      <c r="D55" s="288" t="s">
        <v>1299</v>
      </c>
      <c r="E55" s="19" t="s">
        <v>259</v>
      </c>
      <c r="F55" s="289">
        <v>0.22</v>
      </c>
      <c r="G55" s="37"/>
      <c r="H55" s="42"/>
    </row>
    <row r="56" spans="1:8" s="2" customFormat="1" ht="16.8" customHeight="1">
      <c r="A56" s="37"/>
      <c r="B56" s="42"/>
      <c r="C56" s="288" t="s">
        <v>403</v>
      </c>
      <c r="D56" s="288" t="s">
        <v>1300</v>
      </c>
      <c r="E56" s="19" t="s">
        <v>127</v>
      </c>
      <c r="F56" s="289">
        <v>5.49</v>
      </c>
      <c r="G56" s="37"/>
      <c r="H56" s="42"/>
    </row>
    <row r="57" spans="1:8" s="2" customFormat="1" ht="16.8" customHeight="1">
      <c r="A57" s="37"/>
      <c r="B57" s="42"/>
      <c r="C57" s="288" t="s">
        <v>409</v>
      </c>
      <c r="D57" s="288" t="s">
        <v>1301</v>
      </c>
      <c r="E57" s="19" t="s">
        <v>127</v>
      </c>
      <c r="F57" s="289">
        <v>5.49</v>
      </c>
      <c r="G57" s="37"/>
      <c r="H57" s="42"/>
    </row>
    <row r="58" spans="1:8" s="2" customFormat="1" ht="16.8" customHeight="1">
      <c r="A58" s="37"/>
      <c r="B58" s="42"/>
      <c r="C58" s="288" t="s">
        <v>415</v>
      </c>
      <c r="D58" s="288" t="s">
        <v>1302</v>
      </c>
      <c r="E58" s="19" t="s">
        <v>127</v>
      </c>
      <c r="F58" s="289">
        <v>5.49</v>
      </c>
      <c r="G58" s="37"/>
      <c r="H58" s="42"/>
    </row>
    <row r="59" spans="1:8" s="2" customFormat="1" ht="16.8" customHeight="1">
      <c r="A59" s="37"/>
      <c r="B59" s="42"/>
      <c r="C59" s="288" t="s">
        <v>436</v>
      </c>
      <c r="D59" s="288" t="s">
        <v>1303</v>
      </c>
      <c r="E59" s="19" t="s">
        <v>127</v>
      </c>
      <c r="F59" s="289">
        <v>21.96</v>
      </c>
      <c r="G59" s="37"/>
      <c r="H59" s="42"/>
    </row>
    <row r="60" spans="1:8" s="2" customFormat="1" ht="16.8" customHeight="1">
      <c r="A60" s="37"/>
      <c r="B60" s="42"/>
      <c r="C60" s="288" t="s">
        <v>443</v>
      </c>
      <c r="D60" s="288" t="s">
        <v>1304</v>
      </c>
      <c r="E60" s="19" t="s">
        <v>127</v>
      </c>
      <c r="F60" s="289">
        <v>32.94</v>
      </c>
      <c r="G60" s="37"/>
      <c r="H60" s="42"/>
    </row>
    <row r="61" spans="1:8" s="2" customFormat="1" ht="16.8" customHeight="1">
      <c r="A61" s="37"/>
      <c r="B61" s="42"/>
      <c r="C61" s="288" t="s">
        <v>449</v>
      </c>
      <c r="D61" s="288" t="s">
        <v>1305</v>
      </c>
      <c r="E61" s="19" t="s">
        <v>127</v>
      </c>
      <c r="F61" s="289">
        <v>5.49</v>
      </c>
      <c r="G61" s="37"/>
      <c r="H61" s="42"/>
    </row>
    <row r="62" spans="1:8" s="2" customFormat="1" ht="16.8" customHeight="1">
      <c r="A62" s="37"/>
      <c r="B62" s="42"/>
      <c r="C62" s="288" t="s">
        <v>459</v>
      </c>
      <c r="D62" s="288" t="s">
        <v>1306</v>
      </c>
      <c r="E62" s="19" t="s">
        <v>127</v>
      </c>
      <c r="F62" s="289">
        <v>5.49</v>
      </c>
      <c r="G62" s="37"/>
      <c r="H62" s="42"/>
    </row>
    <row r="63" spans="1:8" s="2" customFormat="1" ht="16.8" customHeight="1">
      <c r="A63" s="37"/>
      <c r="B63" s="42"/>
      <c r="C63" s="288" t="s">
        <v>465</v>
      </c>
      <c r="D63" s="288" t="s">
        <v>1307</v>
      </c>
      <c r="E63" s="19" t="s">
        <v>259</v>
      </c>
      <c r="F63" s="289">
        <v>8.2000000000000003E-2</v>
      </c>
      <c r="G63" s="37"/>
      <c r="H63" s="42"/>
    </row>
    <row r="64" spans="1:8" s="2" customFormat="1" ht="16.8" customHeight="1">
      <c r="A64" s="37"/>
      <c r="B64" s="42"/>
      <c r="C64" s="284" t="s">
        <v>129</v>
      </c>
      <c r="D64" s="285" t="s">
        <v>130</v>
      </c>
      <c r="E64" s="286" t="s">
        <v>127</v>
      </c>
      <c r="F64" s="287">
        <v>520.52</v>
      </c>
      <c r="G64" s="37"/>
      <c r="H64" s="42"/>
    </row>
    <row r="65" spans="1:8" s="2" customFormat="1" ht="16.8" customHeight="1">
      <c r="A65" s="37"/>
      <c r="B65" s="42"/>
      <c r="C65" s="288" t="s">
        <v>32</v>
      </c>
      <c r="D65" s="288" t="s">
        <v>1308</v>
      </c>
      <c r="E65" s="19" t="s">
        <v>32</v>
      </c>
      <c r="F65" s="289">
        <v>520.52</v>
      </c>
      <c r="G65" s="37"/>
      <c r="H65" s="42"/>
    </row>
    <row r="66" spans="1:8" s="2" customFormat="1" ht="16.8" customHeight="1">
      <c r="A66" s="37"/>
      <c r="B66" s="42"/>
      <c r="C66" s="290" t="s">
        <v>1283</v>
      </c>
      <c r="D66" s="37"/>
      <c r="E66" s="37"/>
      <c r="F66" s="37"/>
      <c r="G66" s="37"/>
      <c r="H66" s="42"/>
    </row>
    <row r="67" spans="1:8" s="2" customFormat="1" ht="16.8" customHeight="1">
      <c r="A67" s="37"/>
      <c r="B67" s="42"/>
      <c r="C67" s="288" t="s">
        <v>264</v>
      </c>
      <c r="D67" s="288" t="s">
        <v>1290</v>
      </c>
      <c r="E67" s="19" t="s">
        <v>259</v>
      </c>
      <c r="F67" s="289">
        <v>572.38</v>
      </c>
      <c r="G67" s="37"/>
      <c r="H67" s="42"/>
    </row>
    <row r="68" spans="1:8" s="2" customFormat="1" ht="16.8" customHeight="1">
      <c r="A68" s="37"/>
      <c r="B68" s="42"/>
      <c r="C68" s="288" t="s">
        <v>350</v>
      </c>
      <c r="D68" s="288" t="s">
        <v>1291</v>
      </c>
      <c r="E68" s="19" t="s">
        <v>259</v>
      </c>
      <c r="F68" s="289">
        <v>572.38</v>
      </c>
      <c r="G68" s="37"/>
      <c r="H68" s="42"/>
    </row>
    <row r="69" spans="1:8" s="2" customFormat="1" ht="16.8" customHeight="1">
      <c r="A69" s="37"/>
      <c r="B69" s="42"/>
      <c r="C69" s="288" t="s">
        <v>427</v>
      </c>
      <c r="D69" s="288" t="s">
        <v>1292</v>
      </c>
      <c r="E69" s="19" t="s">
        <v>127</v>
      </c>
      <c r="F69" s="289">
        <v>2002.94</v>
      </c>
      <c r="G69" s="37"/>
      <c r="H69" s="42"/>
    </row>
    <row r="70" spans="1:8" s="2" customFormat="1" ht="16.8" customHeight="1">
      <c r="A70" s="37"/>
      <c r="B70" s="42"/>
      <c r="C70" s="288" t="s">
        <v>518</v>
      </c>
      <c r="D70" s="288" t="s">
        <v>1293</v>
      </c>
      <c r="E70" s="19" t="s">
        <v>127</v>
      </c>
      <c r="F70" s="289">
        <v>2002.94</v>
      </c>
      <c r="G70" s="37"/>
      <c r="H70" s="42"/>
    </row>
    <row r="71" spans="1:8" s="2" customFormat="1" ht="16.8" customHeight="1">
      <c r="A71" s="37"/>
      <c r="B71" s="42"/>
      <c r="C71" s="288" t="s">
        <v>560</v>
      </c>
      <c r="D71" s="288" t="s">
        <v>1309</v>
      </c>
      <c r="E71" s="19" t="s">
        <v>127</v>
      </c>
      <c r="F71" s="289">
        <v>648.48500000000001</v>
      </c>
      <c r="G71" s="37"/>
      <c r="H71" s="42"/>
    </row>
    <row r="72" spans="1:8" s="2" customFormat="1" ht="16.8" customHeight="1">
      <c r="A72" s="37"/>
      <c r="B72" s="42"/>
      <c r="C72" s="288" t="s">
        <v>568</v>
      </c>
      <c r="D72" s="288" t="s">
        <v>1310</v>
      </c>
      <c r="E72" s="19" t="s">
        <v>127</v>
      </c>
      <c r="F72" s="289">
        <v>527.6</v>
      </c>
      <c r="G72" s="37"/>
      <c r="H72" s="42"/>
    </row>
    <row r="73" spans="1:8" s="2" customFormat="1" ht="16.8" customHeight="1">
      <c r="A73" s="37"/>
      <c r="B73" s="42"/>
      <c r="C73" s="288" t="s">
        <v>578</v>
      </c>
      <c r="D73" s="288" t="s">
        <v>1311</v>
      </c>
      <c r="E73" s="19" t="s">
        <v>127</v>
      </c>
      <c r="F73" s="289">
        <v>527.6</v>
      </c>
      <c r="G73" s="37"/>
      <c r="H73" s="42"/>
    </row>
    <row r="74" spans="1:8" s="2" customFormat="1" ht="16.8" customHeight="1">
      <c r="A74" s="37"/>
      <c r="B74" s="42"/>
      <c r="C74" s="288" t="s">
        <v>582</v>
      </c>
      <c r="D74" s="288" t="s">
        <v>1312</v>
      </c>
      <c r="E74" s="19" t="s">
        <v>127</v>
      </c>
      <c r="F74" s="289">
        <v>527.6</v>
      </c>
      <c r="G74" s="37"/>
      <c r="H74" s="42"/>
    </row>
    <row r="75" spans="1:8" s="2" customFormat="1" ht="16.8" customHeight="1">
      <c r="A75" s="37"/>
      <c r="B75" s="42"/>
      <c r="C75" s="288" t="s">
        <v>586</v>
      </c>
      <c r="D75" s="288" t="s">
        <v>1313</v>
      </c>
      <c r="E75" s="19" t="s">
        <v>127</v>
      </c>
      <c r="F75" s="289">
        <v>1055.2</v>
      </c>
      <c r="G75" s="37"/>
      <c r="H75" s="42"/>
    </row>
    <row r="76" spans="1:8" s="2" customFormat="1" ht="16.8" customHeight="1">
      <c r="A76" s="37"/>
      <c r="B76" s="42"/>
      <c r="C76" s="288" t="s">
        <v>592</v>
      </c>
      <c r="D76" s="288" t="s">
        <v>1314</v>
      </c>
      <c r="E76" s="19" t="s">
        <v>127</v>
      </c>
      <c r="F76" s="289">
        <v>534.67999999999995</v>
      </c>
      <c r="G76" s="37"/>
      <c r="H76" s="42"/>
    </row>
    <row r="77" spans="1:8" s="2" customFormat="1" ht="16.8" customHeight="1">
      <c r="A77" s="37"/>
      <c r="B77" s="42"/>
      <c r="C77" s="288" t="s">
        <v>598</v>
      </c>
      <c r="D77" s="288" t="s">
        <v>1315</v>
      </c>
      <c r="E77" s="19" t="s">
        <v>127</v>
      </c>
      <c r="F77" s="289">
        <v>527.6</v>
      </c>
      <c r="G77" s="37"/>
      <c r="H77" s="42"/>
    </row>
    <row r="78" spans="1:8" s="2" customFormat="1" ht="16.8" customHeight="1">
      <c r="A78" s="37"/>
      <c r="B78" s="42"/>
      <c r="C78" s="288" t="s">
        <v>882</v>
      </c>
      <c r="D78" s="288" t="s">
        <v>1316</v>
      </c>
      <c r="E78" s="19" t="s">
        <v>127</v>
      </c>
      <c r="F78" s="289">
        <v>714.02499999999998</v>
      </c>
      <c r="G78" s="37"/>
      <c r="H78" s="42"/>
    </row>
    <row r="79" spans="1:8" s="2" customFormat="1" ht="16.8" customHeight="1">
      <c r="A79" s="37"/>
      <c r="B79" s="42"/>
      <c r="C79" s="284" t="s">
        <v>133</v>
      </c>
      <c r="D79" s="285" t="s">
        <v>134</v>
      </c>
      <c r="E79" s="286" t="s">
        <v>127</v>
      </c>
      <c r="F79" s="287">
        <v>7.08</v>
      </c>
      <c r="G79" s="37"/>
      <c r="H79" s="42"/>
    </row>
    <row r="80" spans="1:8" s="2" customFormat="1" ht="16.8" customHeight="1">
      <c r="A80" s="37"/>
      <c r="B80" s="42"/>
      <c r="C80" s="288" t="s">
        <v>32</v>
      </c>
      <c r="D80" s="288" t="s">
        <v>1317</v>
      </c>
      <c r="E80" s="19" t="s">
        <v>32</v>
      </c>
      <c r="F80" s="289">
        <v>7.08</v>
      </c>
      <c r="G80" s="37"/>
      <c r="H80" s="42"/>
    </row>
    <row r="81" spans="1:8" s="2" customFormat="1" ht="16.8" customHeight="1">
      <c r="A81" s="37"/>
      <c r="B81" s="42"/>
      <c r="C81" s="290" t="s">
        <v>1283</v>
      </c>
      <c r="D81" s="37"/>
      <c r="E81" s="37"/>
      <c r="F81" s="37"/>
      <c r="G81" s="37"/>
      <c r="H81" s="42"/>
    </row>
    <row r="82" spans="1:8" s="2" customFormat="1" ht="16.8" customHeight="1">
      <c r="A82" s="37"/>
      <c r="B82" s="42"/>
      <c r="C82" s="288" t="s">
        <v>560</v>
      </c>
      <c r="D82" s="288" t="s">
        <v>1309</v>
      </c>
      <c r="E82" s="19" t="s">
        <v>127</v>
      </c>
      <c r="F82" s="289">
        <v>648.48500000000001</v>
      </c>
      <c r="G82" s="37"/>
      <c r="H82" s="42"/>
    </row>
    <row r="83" spans="1:8" s="2" customFormat="1" ht="16.8" customHeight="1">
      <c r="A83" s="37"/>
      <c r="B83" s="42"/>
      <c r="C83" s="288" t="s">
        <v>568</v>
      </c>
      <c r="D83" s="288" t="s">
        <v>1310</v>
      </c>
      <c r="E83" s="19" t="s">
        <v>127</v>
      </c>
      <c r="F83" s="289">
        <v>527.6</v>
      </c>
      <c r="G83" s="37"/>
      <c r="H83" s="42"/>
    </row>
    <row r="84" spans="1:8" s="2" customFormat="1" ht="16.8" customHeight="1">
      <c r="A84" s="37"/>
      <c r="B84" s="42"/>
      <c r="C84" s="288" t="s">
        <v>578</v>
      </c>
      <c r="D84" s="288" t="s">
        <v>1311</v>
      </c>
      <c r="E84" s="19" t="s">
        <v>127</v>
      </c>
      <c r="F84" s="289">
        <v>527.6</v>
      </c>
      <c r="G84" s="37"/>
      <c r="H84" s="42"/>
    </row>
    <row r="85" spans="1:8" s="2" customFormat="1" ht="16.8" customHeight="1">
      <c r="A85" s="37"/>
      <c r="B85" s="42"/>
      <c r="C85" s="288" t="s">
        <v>582</v>
      </c>
      <c r="D85" s="288" t="s">
        <v>1312</v>
      </c>
      <c r="E85" s="19" t="s">
        <v>127</v>
      </c>
      <c r="F85" s="289">
        <v>527.6</v>
      </c>
      <c r="G85" s="37"/>
      <c r="H85" s="42"/>
    </row>
    <row r="86" spans="1:8" s="2" customFormat="1" ht="16.8" customHeight="1">
      <c r="A86" s="37"/>
      <c r="B86" s="42"/>
      <c r="C86" s="288" t="s">
        <v>586</v>
      </c>
      <c r="D86" s="288" t="s">
        <v>1313</v>
      </c>
      <c r="E86" s="19" t="s">
        <v>127</v>
      </c>
      <c r="F86" s="289">
        <v>1055.2</v>
      </c>
      <c r="G86" s="37"/>
      <c r="H86" s="42"/>
    </row>
    <row r="87" spans="1:8" s="2" customFormat="1" ht="16.8" customHeight="1">
      <c r="A87" s="37"/>
      <c r="B87" s="42"/>
      <c r="C87" s="288" t="s">
        <v>592</v>
      </c>
      <c r="D87" s="288" t="s">
        <v>1314</v>
      </c>
      <c r="E87" s="19" t="s">
        <v>127</v>
      </c>
      <c r="F87" s="289">
        <v>534.67999999999995</v>
      </c>
      <c r="G87" s="37"/>
      <c r="H87" s="42"/>
    </row>
    <row r="88" spans="1:8" s="2" customFormat="1" ht="16.8" customHeight="1">
      <c r="A88" s="37"/>
      <c r="B88" s="42"/>
      <c r="C88" s="288" t="s">
        <v>598</v>
      </c>
      <c r="D88" s="288" t="s">
        <v>1315</v>
      </c>
      <c r="E88" s="19" t="s">
        <v>127</v>
      </c>
      <c r="F88" s="289">
        <v>527.6</v>
      </c>
      <c r="G88" s="37"/>
      <c r="H88" s="42"/>
    </row>
    <row r="89" spans="1:8" s="2" customFormat="1" ht="16.8" customHeight="1">
      <c r="A89" s="37"/>
      <c r="B89" s="42"/>
      <c r="C89" s="288" t="s">
        <v>851</v>
      </c>
      <c r="D89" s="288" t="s">
        <v>1318</v>
      </c>
      <c r="E89" s="19" t="s">
        <v>112</v>
      </c>
      <c r="F89" s="289">
        <v>34.159999999999997</v>
      </c>
      <c r="G89" s="37"/>
      <c r="H89" s="42"/>
    </row>
    <row r="90" spans="1:8" s="2" customFormat="1" ht="16.8" customHeight="1">
      <c r="A90" s="37"/>
      <c r="B90" s="42"/>
      <c r="C90" s="288" t="s">
        <v>882</v>
      </c>
      <c r="D90" s="288" t="s">
        <v>1316</v>
      </c>
      <c r="E90" s="19" t="s">
        <v>127</v>
      </c>
      <c r="F90" s="289">
        <v>714.02499999999998</v>
      </c>
      <c r="G90" s="37"/>
      <c r="H90" s="42"/>
    </row>
    <row r="91" spans="1:8" s="2" customFormat="1" ht="16.8" customHeight="1">
      <c r="A91" s="37"/>
      <c r="B91" s="42"/>
      <c r="C91" s="288" t="s">
        <v>888</v>
      </c>
      <c r="D91" s="288" t="s">
        <v>1319</v>
      </c>
      <c r="E91" s="19" t="s">
        <v>112</v>
      </c>
      <c r="F91" s="289">
        <v>34.159999999999997</v>
      </c>
      <c r="G91" s="37"/>
      <c r="H91" s="42"/>
    </row>
    <row r="92" spans="1:8" s="2" customFormat="1" ht="16.8" customHeight="1">
      <c r="A92" s="37"/>
      <c r="B92" s="42"/>
      <c r="C92" s="288" t="s">
        <v>894</v>
      </c>
      <c r="D92" s="288" t="s">
        <v>1320</v>
      </c>
      <c r="E92" s="19" t="s">
        <v>112</v>
      </c>
      <c r="F92" s="289">
        <v>34.159999999999997</v>
      </c>
      <c r="G92" s="37"/>
      <c r="H92" s="42"/>
    </row>
    <row r="93" spans="1:8" s="2" customFormat="1" ht="16.8" customHeight="1">
      <c r="A93" s="37"/>
      <c r="B93" s="42"/>
      <c r="C93" s="288" t="s">
        <v>898</v>
      </c>
      <c r="D93" s="288" t="s">
        <v>1321</v>
      </c>
      <c r="E93" s="19" t="s">
        <v>112</v>
      </c>
      <c r="F93" s="289">
        <v>34.159999999999997</v>
      </c>
      <c r="G93" s="37"/>
      <c r="H93" s="42"/>
    </row>
    <row r="94" spans="1:8" s="2" customFormat="1" ht="16.8" customHeight="1">
      <c r="A94" s="37"/>
      <c r="B94" s="42"/>
      <c r="C94" s="288" t="s">
        <v>902</v>
      </c>
      <c r="D94" s="288" t="s">
        <v>1322</v>
      </c>
      <c r="E94" s="19" t="s">
        <v>112</v>
      </c>
      <c r="F94" s="289">
        <v>34.159999999999997</v>
      </c>
      <c r="G94" s="37"/>
      <c r="H94" s="42"/>
    </row>
    <row r="95" spans="1:8" s="2" customFormat="1" ht="16.8" customHeight="1">
      <c r="A95" s="37"/>
      <c r="B95" s="42"/>
      <c r="C95" s="288" t="s">
        <v>907</v>
      </c>
      <c r="D95" s="288" t="s">
        <v>1323</v>
      </c>
      <c r="E95" s="19" t="s">
        <v>112</v>
      </c>
      <c r="F95" s="289">
        <v>34.159999999999997</v>
      </c>
      <c r="G95" s="37"/>
      <c r="H95" s="42"/>
    </row>
    <row r="96" spans="1:8" s="2" customFormat="1" ht="16.8" customHeight="1">
      <c r="A96" s="37"/>
      <c r="B96" s="42"/>
      <c r="C96" s="288" t="s">
        <v>911</v>
      </c>
      <c r="D96" s="288" t="s">
        <v>1324</v>
      </c>
      <c r="E96" s="19" t="s">
        <v>112</v>
      </c>
      <c r="F96" s="289">
        <v>34.159999999999997</v>
      </c>
      <c r="G96" s="37"/>
      <c r="H96" s="42"/>
    </row>
    <row r="97" spans="1:8" s="2" customFormat="1" ht="16.8" customHeight="1">
      <c r="A97" s="37"/>
      <c r="B97" s="42"/>
      <c r="C97" s="284" t="s">
        <v>137</v>
      </c>
      <c r="D97" s="285" t="s">
        <v>138</v>
      </c>
      <c r="E97" s="286" t="s">
        <v>127</v>
      </c>
      <c r="F97" s="287">
        <v>93.61</v>
      </c>
      <c r="G97" s="37"/>
      <c r="H97" s="42"/>
    </row>
    <row r="98" spans="1:8" s="2" customFormat="1" ht="16.8" customHeight="1">
      <c r="A98" s="37"/>
      <c r="B98" s="42"/>
      <c r="C98" s="288" t="s">
        <v>32</v>
      </c>
      <c r="D98" s="288" t="s">
        <v>1325</v>
      </c>
      <c r="E98" s="19" t="s">
        <v>32</v>
      </c>
      <c r="F98" s="289">
        <v>93.61</v>
      </c>
      <c r="G98" s="37"/>
      <c r="H98" s="42"/>
    </row>
    <row r="99" spans="1:8" s="2" customFormat="1" ht="16.8" customHeight="1">
      <c r="A99" s="37"/>
      <c r="B99" s="42"/>
      <c r="C99" s="290" t="s">
        <v>1283</v>
      </c>
      <c r="D99" s="37"/>
      <c r="E99" s="37"/>
      <c r="F99" s="37"/>
      <c r="G99" s="37"/>
      <c r="H99" s="42"/>
    </row>
    <row r="100" spans="1:8" s="2" customFormat="1" ht="16.8" customHeight="1">
      <c r="A100" s="37"/>
      <c r="B100" s="42"/>
      <c r="C100" s="288" t="s">
        <v>264</v>
      </c>
      <c r="D100" s="288" t="s">
        <v>1290</v>
      </c>
      <c r="E100" s="19" t="s">
        <v>259</v>
      </c>
      <c r="F100" s="289">
        <v>572.38</v>
      </c>
      <c r="G100" s="37"/>
      <c r="H100" s="42"/>
    </row>
    <row r="101" spans="1:8" s="2" customFormat="1" ht="16.8" customHeight="1">
      <c r="A101" s="37"/>
      <c r="B101" s="42"/>
      <c r="C101" s="288" t="s">
        <v>350</v>
      </c>
      <c r="D101" s="288" t="s">
        <v>1291</v>
      </c>
      <c r="E101" s="19" t="s">
        <v>259</v>
      </c>
      <c r="F101" s="289">
        <v>572.38</v>
      </c>
      <c r="G101" s="37"/>
      <c r="H101" s="42"/>
    </row>
    <row r="102" spans="1:8" s="2" customFormat="1" ht="16.8" customHeight="1">
      <c r="A102" s="37"/>
      <c r="B102" s="42"/>
      <c r="C102" s="288" t="s">
        <v>427</v>
      </c>
      <c r="D102" s="288" t="s">
        <v>1292</v>
      </c>
      <c r="E102" s="19" t="s">
        <v>127</v>
      </c>
      <c r="F102" s="289">
        <v>2002.94</v>
      </c>
      <c r="G102" s="37"/>
      <c r="H102" s="42"/>
    </row>
    <row r="103" spans="1:8" s="2" customFormat="1" ht="16.8" customHeight="1">
      <c r="A103" s="37"/>
      <c r="B103" s="42"/>
      <c r="C103" s="288" t="s">
        <v>518</v>
      </c>
      <c r="D103" s="288" t="s">
        <v>1293</v>
      </c>
      <c r="E103" s="19" t="s">
        <v>127</v>
      </c>
      <c r="F103" s="289">
        <v>2002.94</v>
      </c>
      <c r="G103" s="37"/>
      <c r="H103" s="42"/>
    </row>
    <row r="104" spans="1:8" s="2" customFormat="1" ht="16.8" customHeight="1">
      <c r="A104" s="37"/>
      <c r="B104" s="42"/>
      <c r="C104" s="288" t="s">
        <v>551</v>
      </c>
      <c r="D104" s="288" t="s">
        <v>1326</v>
      </c>
      <c r="E104" s="19" t="s">
        <v>127</v>
      </c>
      <c r="F104" s="289">
        <v>111.14</v>
      </c>
      <c r="G104" s="37"/>
      <c r="H104" s="42"/>
    </row>
    <row r="105" spans="1:8" s="2" customFormat="1" ht="16.8" customHeight="1">
      <c r="A105" s="37"/>
      <c r="B105" s="42"/>
      <c r="C105" s="288" t="s">
        <v>573</v>
      </c>
      <c r="D105" s="288" t="s">
        <v>1327</v>
      </c>
      <c r="E105" s="19" t="s">
        <v>127</v>
      </c>
      <c r="F105" s="289">
        <v>111.14</v>
      </c>
      <c r="G105" s="37"/>
      <c r="H105" s="42"/>
    </row>
    <row r="106" spans="1:8" s="2" customFormat="1" ht="16.8" customHeight="1">
      <c r="A106" s="37"/>
      <c r="B106" s="42"/>
      <c r="C106" s="288" t="s">
        <v>619</v>
      </c>
      <c r="D106" s="288" t="s">
        <v>1328</v>
      </c>
      <c r="E106" s="19" t="s">
        <v>127</v>
      </c>
      <c r="F106" s="289">
        <v>106.2</v>
      </c>
      <c r="G106" s="37"/>
      <c r="H106" s="42"/>
    </row>
    <row r="107" spans="1:8" s="2" customFormat="1" ht="16.8" customHeight="1">
      <c r="A107" s="37"/>
      <c r="B107" s="42"/>
      <c r="C107" s="288" t="s">
        <v>877</v>
      </c>
      <c r="D107" s="288" t="s">
        <v>1329</v>
      </c>
      <c r="E107" s="19" t="s">
        <v>127</v>
      </c>
      <c r="F107" s="289">
        <v>173.64</v>
      </c>
      <c r="G107" s="37"/>
      <c r="H107" s="42"/>
    </row>
    <row r="108" spans="1:8" s="2" customFormat="1" ht="16.8" customHeight="1">
      <c r="A108" s="37"/>
      <c r="B108" s="42"/>
      <c r="C108" s="284" t="s">
        <v>140</v>
      </c>
      <c r="D108" s="285" t="s">
        <v>141</v>
      </c>
      <c r="E108" s="286" t="s">
        <v>127</v>
      </c>
      <c r="F108" s="287">
        <v>12.59</v>
      </c>
      <c r="G108" s="37"/>
      <c r="H108" s="42"/>
    </row>
    <row r="109" spans="1:8" s="2" customFormat="1" ht="16.8" customHeight="1">
      <c r="A109" s="37"/>
      <c r="B109" s="42"/>
      <c r="C109" s="288" t="s">
        <v>32</v>
      </c>
      <c r="D109" s="288" t="s">
        <v>1330</v>
      </c>
      <c r="E109" s="19" t="s">
        <v>32</v>
      </c>
      <c r="F109" s="289">
        <v>12.59</v>
      </c>
      <c r="G109" s="37"/>
      <c r="H109" s="42"/>
    </row>
    <row r="110" spans="1:8" s="2" customFormat="1" ht="16.8" customHeight="1">
      <c r="A110" s="37"/>
      <c r="B110" s="42"/>
      <c r="C110" s="290" t="s">
        <v>1283</v>
      </c>
      <c r="D110" s="37"/>
      <c r="E110" s="37"/>
      <c r="F110" s="37"/>
      <c r="G110" s="37"/>
      <c r="H110" s="42"/>
    </row>
    <row r="111" spans="1:8" s="2" customFormat="1" ht="16.8" customHeight="1">
      <c r="A111" s="37"/>
      <c r="B111" s="42"/>
      <c r="C111" s="288" t="s">
        <v>264</v>
      </c>
      <c r="D111" s="288" t="s">
        <v>1290</v>
      </c>
      <c r="E111" s="19" t="s">
        <v>259</v>
      </c>
      <c r="F111" s="289">
        <v>572.38</v>
      </c>
      <c r="G111" s="37"/>
      <c r="H111" s="42"/>
    </row>
    <row r="112" spans="1:8" s="2" customFormat="1" ht="16.8" customHeight="1">
      <c r="A112" s="37"/>
      <c r="B112" s="42"/>
      <c r="C112" s="288" t="s">
        <v>350</v>
      </c>
      <c r="D112" s="288" t="s">
        <v>1291</v>
      </c>
      <c r="E112" s="19" t="s">
        <v>259</v>
      </c>
      <c r="F112" s="289">
        <v>572.38</v>
      </c>
      <c r="G112" s="37"/>
      <c r="H112" s="42"/>
    </row>
    <row r="113" spans="1:8" s="2" customFormat="1" ht="16.8" customHeight="1">
      <c r="A113" s="37"/>
      <c r="B113" s="42"/>
      <c r="C113" s="288" t="s">
        <v>427</v>
      </c>
      <c r="D113" s="288" t="s">
        <v>1292</v>
      </c>
      <c r="E113" s="19" t="s">
        <v>127</v>
      </c>
      <c r="F113" s="289">
        <v>2002.94</v>
      </c>
      <c r="G113" s="37"/>
      <c r="H113" s="42"/>
    </row>
    <row r="114" spans="1:8" s="2" customFormat="1" ht="16.8" customHeight="1">
      <c r="A114" s="37"/>
      <c r="B114" s="42"/>
      <c r="C114" s="288" t="s">
        <v>518</v>
      </c>
      <c r="D114" s="288" t="s">
        <v>1293</v>
      </c>
      <c r="E114" s="19" t="s">
        <v>127</v>
      </c>
      <c r="F114" s="289">
        <v>2002.94</v>
      </c>
      <c r="G114" s="37"/>
      <c r="H114" s="42"/>
    </row>
    <row r="115" spans="1:8" s="2" customFormat="1" ht="16.8" customHeight="1">
      <c r="A115" s="37"/>
      <c r="B115" s="42"/>
      <c r="C115" s="288" t="s">
        <v>551</v>
      </c>
      <c r="D115" s="288" t="s">
        <v>1326</v>
      </c>
      <c r="E115" s="19" t="s">
        <v>127</v>
      </c>
      <c r="F115" s="289">
        <v>111.14</v>
      </c>
      <c r="G115" s="37"/>
      <c r="H115" s="42"/>
    </row>
    <row r="116" spans="1:8" s="2" customFormat="1" ht="16.8" customHeight="1">
      <c r="A116" s="37"/>
      <c r="B116" s="42"/>
      <c r="C116" s="288" t="s">
        <v>573</v>
      </c>
      <c r="D116" s="288" t="s">
        <v>1327</v>
      </c>
      <c r="E116" s="19" t="s">
        <v>127</v>
      </c>
      <c r="F116" s="289">
        <v>111.14</v>
      </c>
      <c r="G116" s="37"/>
      <c r="H116" s="42"/>
    </row>
    <row r="117" spans="1:8" s="2" customFormat="1" ht="16.8" customHeight="1">
      <c r="A117" s="37"/>
      <c r="B117" s="42"/>
      <c r="C117" s="288" t="s">
        <v>619</v>
      </c>
      <c r="D117" s="288" t="s">
        <v>1328</v>
      </c>
      <c r="E117" s="19" t="s">
        <v>127</v>
      </c>
      <c r="F117" s="289">
        <v>106.2</v>
      </c>
      <c r="G117" s="37"/>
      <c r="H117" s="42"/>
    </row>
    <row r="118" spans="1:8" s="2" customFormat="1" ht="16.8" customHeight="1">
      <c r="A118" s="37"/>
      <c r="B118" s="42"/>
      <c r="C118" s="288" t="s">
        <v>877</v>
      </c>
      <c r="D118" s="288" t="s">
        <v>1329</v>
      </c>
      <c r="E118" s="19" t="s">
        <v>127</v>
      </c>
      <c r="F118" s="289">
        <v>173.64</v>
      </c>
      <c r="G118" s="37"/>
      <c r="H118" s="42"/>
    </row>
    <row r="119" spans="1:8" s="2" customFormat="1" ht="16.8" customHeight="1">
      <c r="A119" s="37"/>
      <c r="B119" s="42"/>
      <c r="C119" s="284" t="s">
        <v>143</v>
      </c>
      <c r="D119" s="285" t="s">
        <v>144</v>
      </c>
      <c r="E119" s="286" t="s">
        <v>127</v>
      </c>
      <c r="F119" s="287">
        <v>2.85</v>
      </c>
      <c r="G119" s="37"/>
      <c r="H119" s="42"/>
    </row>
    <row r="120" spans="1:8" s="2" customFormat="1" ht="16.8" customHeight="1">
      <c r="A120" s="37"/>
      <c r="B120" s="42"/>
      <c r="C120" s="288" t="s">
        <v>32</v>
      </c>
      <c r="D120" s="288" t="s">
        <v>1331</v>
      </c>
      <c r="E120" s="19" t="s">
        <v>32</v>
      </c>
      <c r="F120" s="289">
        <v>2.85</v>
      </c>
      <c r="G120" s="37"/>
      <c r="H120" s="42"/>
    </row>
    <row r="121" spans="1:8" s="2" customFormat="1" ht="16.8" customHeight="1">
      <c r="A121" s="37"/>
      <c r="B121" s="42"/>
      <c r="C121" s="290" t="s">
        <v>1283</v>
      </c>
      <c r="D121" s="37"/>
      <c r="E121" s="37"/>
      <c r="F121" s="37"/>
      <c r="G121" s="37"/>
      <c r="H121" s="42"/>
    </row>
    <row r="122" spans="1:8" s="2" customFormat="1" ht="16.8" customHeight="1">
      <c r="A122" s="37"/>
      <c r="B122" s="42"/>
      <c r="C122" s="288" t="s">
        <v>264</v>
      </c>
      <c r="D122" s="288" t="s">
        <v>1290</v>
      </c>
      <c r="E122" s="19" t="s">
        <v>259</v>
      </c>
      <c r="F122" s="289">
        <v>572.38</v>
      </c>
      <c r="G122" s="37"/>
      <c r="H122" s="42"/>
    </row>
    <row r="123" spans="1:8" s="2" customFormat="1" ht="16.8" customHeight="1">
      <c r="A123" s="37"/>
      <c r="B123" s="42"/>
      <c r="C123" s="288" t="s">
        <v>350</v>
      </c>
      <c r="D123" s="288" t="s">
        <v>1291</v>
      </c>
      <c r="E123" s="19" t="s">
        <v>259</v>
      </c>
      <c r="F123" s="289">
        <v>572.38</v>
      </c>
      <c r="G123" s="37"/>
      <c r="H123" s="42"/>
    </row>
    <row r="124" spans="1:8" s="2" customFormat="1" ht="16.8" customHeight="1">
      <c r="A124" s="37"/>
      <c r="B124" s="42"/>
      <c r="C124" s="288" t="s">
        <v>427</v>
      </c>
      <c r="D124" s="288" t="s">
        <v>1292</v>
      </c>
      <c r="E124" s="19" t="s">
        <v>127</v>
      </c>
      <c r="F124" s="289">
        <v>2002.94</v>
      </c>
      <c r="G124" s="37"/>
      <c r="H124" s="42"/>
    </row>
    <row r="125" spans="1:8" s="2" customFormat="1" ht="16.8" customHeight="1">
      <c r="A125" s="37"/>
      <c r="B125" s="42"/>
      <c r="C125" s="288" t="s">
        <v>518</v>
      </c>
      <c r="D125" s="288" t="s">
        <v>1293</v>
      </c>
      <c r="E125" s="19" t="s">
        <v>127</v>
      </c>
      <c r="F125" s="289">
        <v>2002.94</v>
      </c>
      <c r="G125" s="37"/>
      <c r="H125" s="42"/>
    </row>
    <row r="126" spans="1:8" s="2" customFormat="1" ht="16.8" customHeight="1">
      <c r="A126" s="37"/>
      <c r="B126" s="42"/>
      <c r="C126" s="288" t="s">
        <v>551</v>
      </c>
      <c r="D126" s="288" t="s">
        <v>1326</v>
      </c>
      <c r="E126" s="19" t="s">
        <v>127</v>
      </c>
      <c r="F126" s="289">
        <v>111.14</v>
      </c>
      <c r="G126" s="37"/>
      <c r="H126" s="42"/>
    </row>
    <row r="127" spans="1:8" s="2" customFormat="1" ht="16.8" customHeight="1">
      <c r="A127" s="37"/>
      <c r="B127" s="42"/>
      <c r="C127" s="288" t="s">
        <v>573</v>
      </c>
      <c r="D127" s="288" t="s">
        <v>1327</v>
      </c>
      <c r="E127" s="19" t="s">
        <v>127</v>
      </c>
      <c r="F127" s="289">
        <v>111.14</v>
      </c>
      <c r="G127" s="37"/>
      <c r="H127" s="42"/>
    </row>
    <row r="128" spans="1:8" s="2" customFormat="1" ht="16.8" customHeight="1">
      <c r="A128" s="37"/>
      <c r="B128" s="42"/>
      <c r="C128" s="288" t="s">
        <v>793</v>
      </c>
      <c r="D128" s="288" t="s">
        <v>1332</v>
      </c>
      <c r="E128" s="19" t="s">
        <v>112</v>
      </c>
      <c r="F128" s="289">
        <v>43.771999999999998</v>
      </c>
      <c r="G128" s="37"/>
      <c r="H128" s="42"/>
    </row>
    <row r="129" spans="1:8" s="2" customFormat="1" ht="16.8" customHeight="1">
      <c r="A129" s="37"/>
      <c r="B129" s="42"/>
      <c r="C129" s="288" t="s">
        <v>877</v>
      </c>
      <c r="D129" s="288" t="s">
        <v>1329</v>
      </c>
      <c r="E129" s="19" t="s">
        <v>127</v>
      </c>
      <c r="F129" s="289">
        <v>173.64</v>
      </c>
      <c r="G129" s="37"/>
      <c r="H129" s="42"/>
    </row>
    <row r="130" spans="1:8" s="2" customFormat="1" ht="16.8" customHeight="1">
      <c r="A130" s="37"/>
      <c r="B130" s="42"/>
      <c r="C130" s="288" t="s">
        <v>802</v>
      </c>
      <c r="D130" s="288" t="s">
        <v>803</v>
      </c>
      <c r="E130" s="19" t="s">
        <v>127</v>
      </c>
      <c r="F130" s="289">
        <v>5.0259999999999998</v>
      </c>
      <c r="G130" s="37"/>
      <c r="H130" s="42"/>
    </row>
    <row r="131" spans="1:8" s="2" customFormat="1" ht="16.8" customHeight="1">
      <c r="A131" s="37"/>
      <c r="B131" s="42"/>
      <c r="C131" s="284" t="s">
        <v>146</v>
      </c>
      <c r="D131" s="285" t="s">
        <v>147</v>
      </c>
      <c r="E131" s="286" t="s">
        <v>127</v>
      </c>
      <c r="F131" s="287">
        <v>2.09</v>
      </c>
      <c r="G131" s="37"/>
      <c r="H131" s="42"/>
    </row>
    <row r="132" spans="1:8" s="2" customFormat="1" ht="16.8" customHeight="1">
      <c r="A132" s="37"/>
      <c r="B132" s="42"/>
      <c r="C132" s="288" t="s">
        <v>32</v>
      </c>
      <c r="D132" s="288" t="s">
        <v>1333</v>
      </c>
      <c r="E132" s="19" t="s">
        <v>32</v>
      </c>
      <c r="F132" s="289">
        <v>2.09</v>
      </c>
      <c r="G132" s="37"/>
      <c r="H132" s="42"/>
    </row>
    <row r="133" spans="1:8" s="2" customFormat="1" ht="16.8" customHeight="1">
      <c r="A133" s="37"/>
      <c r="B133" s="42"/>
      <c r="C133" s="290" t="s">
        <v>1283</v>
      </c>
      <c r="D133" s="37"/>
      <c r="E133" s="37"/>
      <c r="F133" s="37"/>
      <c r="G133" s="37"/>
      <c r="H133" s="42"/>
    </row>
    <row r="134" spans="1:8" s="2" customFormat="1" ht="16.8" customHeight="1">
      <c r="A134" s="37"/>
      <c r="B134" s="42"/>
      <c r="C134" s="288" t="s">
        <v>264</v>
      </c>
      <c r="D134" s="288" t="s">
        <v>1290</v>
      </c>
      <c r="E134" s="19" t="s">
        <v>259</v>
      </c>
      <c r="F134" s="289">
        <v>572.38</v>
      </c>
      <c r="G134" s="37"/>
      <c r="H134" s="42"/>
    </row>
    <row r="135" spans="1:8" s="2" customFormat="1" ht="16.8" customHeight="1">
      <c r="A135" s="37"/>
      <c r="B135" s="42"/>
      <c r="C135" s="288" t="s">
        <v>350</v>
      </c>
      <c r="D135" s="288" t="s">
        <v>1291</v>
      </c>
      <c r="E135" s="19" t="s">
        <v>259</v>
      </c>
      <c r="F135" s="289">
        <v>572.38</v>
      </c>
      <c r="G135" s="37"/>
      <c r="H135" s="42"/>
    </row>
    <row r="136" spans="1:8" s="2" customFormat="1" ht="16.8" customHeight="1">
      <c r="A136" s="37"/>
      <c r="B136" s="42"/>
      <c r="C136" s="288" t="s">
        <v>427</v>
      </c>
      <c r="D136" s="288" t="s">
        <v>1292</v>
      </c>
      <c r="E136" s="19" t="s">
        <v>127</v>
      </c>
      <c r="F136" s="289">
        <v>2002.94</v>
      </c>
      <c r="G136" s="37"/>
      <c r="H136" s="42"/>
    </row>
    <row r="137" spans="1:8" s="2" customFormat="1" ht="16.8" customHeight="1">
      <c r="A137" s="37"/>
      <c r="B137" s="42"/>
      <c r="C137" s="288" t="s">
        <v>518</v>
      </c>
      <c r="D137" s="288" t="s">
        <v>1293</v>
      </c>
      <c r="E137" s="19" t="s">
        <v>127</v>
      </c>
      <c r="F137" s="289">
        <v>2002.94</v>
      </c>
      <c r="G137" s="37"/>
      <c r="H137" s="42"/>
    </row>
    <row r="138" spans="1:8" s="2" customFormat="1" ht="16.8" customHeight="1">
      <c r="A138" s="37"/>
      <c r="B138" s="42"/>
      <c r="C138" s="288" t="s">
        <v>551</v>
      </c>
      <c r="D138" s="288" t="s">
        <v>1326</v>
      </c>
      <c r="E138" s="19" t="s">
        <v>127</v>
      </c>
      <c r="F138" s="289">
        <v>111.14</v>
      </c>
      <c r="G138" s="37"/>
      <c r="H138" s="42"/>
    </row>
    <row r="139" spans="1:8" s="2" customFormat="1" ht="16.8" customHeight="1">
      <c r="A139" s="37"/>
      <c r="B139" s="42"/>
      <c r="C139" s="288" t="s">
        <v>573</v>
      </c>
      <c r="D139" s="288" t="s">
        <v>1327</v>
      </c>
      <c r="E139" s="19" t="s">
        <v>127</v>
      </c>
      <c r="F139" s="289">
        <v>111.14</v>
      </c>
      <c r="G139" s="37"/>
      <c r="H139" s="42"/>
    </row>
    <row r="140" spans="1:8" s="2" customFormat="1" ht="16.8" customHeight="1">
      <c r="A140" s="37"/>
      <c r="B140" s="42"/>
      <c r="C140" s="288" t="s">
        <v>793</v>
      </c>
      <c r="D140" s="288" t="s">
        <v>1332</v>
      </c>
      <c r="E140" s="19" t="s">
        <v>112</v>
      </c>
      <c r="F140" s="289">
        <v>43.771999999999998</v>
      </c>
      <c r="G140" s="37"/>
      <c r="H140" s="42"/>
    </row>
    <row r="141" spans="1:8" s="2" customFormat="1" ht="16.8" customHeight="1">
      <c r="A141" s="37"/>
      <c r="B141" s="42"/>
      <c r="C141" s="288" t="s">
        <v>877</v>
      </c>
      <c r="D141" s="288" t="s">
        <v>1329</v>
      </c>
      <c r="E141" s="19" t="s">
        <v>127</v>
      </c>
      <c r="F141" s="289">
        <v>173.64</v>
      </c>
      <c r="G141" s="37"/>
      <c r="H141" s="42"/>
    </row>
    <row r="142" spans="1:8" s="2" customFormat="1" ht="16.8" customHeight="1">
      <c r="A142" s="37"/>
      <c r="B142" s="42"/>
      <c r="C142" s="288" t="s">
        <v>808</v>
      </c>
      <c r="D142" s="288" t="s">
        <v>809</v>
      </c>
      <c r="E142" s="19" t="s">
        <v>127</v>
      </c>
      <c r="F142" s="289">
        <v>5.0880000000000001</v>
      </c>
      <c r="G142" s="37"/>
      <c r="H142" s="42"/>
    </row>
    <row r="143" spans="1:8" s="2" customFormat="1" ht="16.8" customHeight="1">
      <c r="A143" s="37"/>
      <c r="B143" s="42"/>
      <c r="C143" s="284" t="s">
        <v>149</v>
      </c>
      <c r="D143" s="285" t="s">
        <v>150</v>
      </c>
      <c r="E143" s="286" t="s">
        <v>127</v>
      </c>
      <c r="F143" s="287">
        <v>62.5</v>
      </c>
      <c r="G143" s="37"/>
      <c r="H143" s="42"/>
    </row>
    <row r="144" spans="1:8" s="2" customFormat="1" ht="16.8" customHeight="1">
      <c r="A144" s="37"/>
      <c r="B144" s="42"/>
      <c r="C144" s="288" t="s">
        <v>32</v>
      </c>
      <c r="D144" s="288" t="s">
        <v>1334</v>
      </c>
      <c r="E144" s="19" t="s">
        <v>32</v>
      </c>
      <c r="F144" s="289">
        <v>62.5</v>
      </c>
      <c r="G144" s="37"/>
      <c r="H144" s="42"/>
    </row>
    <row r="145" spans="1:8" s="2" customFormat="1" ht="16.8" customHeight="1">
      <c r="A145" s="37"/>
      <c r="B145" s="42"/>
      <c r="C145" s="290" t="s">
        <v>1283</v>
      </c>
      <c r="D145" s="37"/>
      <c r="E145" s="37"/>
      <c r="F145" s="37"/>
      <c r="G145" s="37"/>
      <c r="H145" s="42"/>
    </row>
    <row r="146" spans="1:8" s="2" customFormat="1" ht="16.8" customHeight="1">
      <c r="A146" s="37"/>
      <c r="B146" s="42"/>
      <c r="C146" s="288" t="s">
        <v>264</v>
      </c>
      <c r="D146" s="288" t="s">
        <v>1290</v>
      </c>
      <c r="E146" s="19" t="s">
        <v>259</v>
      </c>
      <c r="F146" s="289">
        <v>572.38</v>
      </c>
      <c r="G146" s="37"/>
      <c r="H146" s="42"/>
    </row>
    <row r="147" spans="1:8" s="2" customFormat="1" ht="16.8" customHeight="1">
      <c r="A147" s="37"/>
      <c r="B147" s="42"/>
      <c r="C147" s="288" t="s">
        <v>350</v>
      </c>
      <c r="D147" s="288" t="s">
        <v>1291</v>
      </c>
      <c r="E147" s="19" t="s">
        <v>259</v>
      </c>
      <c r="F147" s="289">
        <v>572.38</v>
      </c>
      <c r="G147" s="37"/>
      <c r="H147" s="42"/>
    </row>
    <row r="148" spans="1:8" s="2" customFormat="1" ht="16.8" customHeight="1">
      <c r="A148" s="37"/>
      <c r="B148" s="42"/>
      <c r="C148" s="288" t="s">
        <v>427</v>
      </c>
      <c r="D148" s="288" t="s">
        <v>1292</v>
      </c>
      <c r="E148" s="19" t="s">
        <v>127</v>
      </c>
      <c r="F148" s="289">
        <v>2002.94</v>
      </c>
      <c r="G148" s="37"/>
      <c r="H148" s="42"/>
    </row>
    <row r="149" spans="1:8" s="2" customFormat="1" ht="16.8" customHeight="1">
      <c r="A149" s="37"/>
      <c r="B149" s="42"/>
      <c r="C149" s="288" t="s">
        <v>518</v>
      </c>
      <c r="D149" s="288" t="s">
        <v>1293</v>
      </c>
      <c r="E149" s="19" t="s">
        <v>127</v>
      </c>
      <c r="F149" s="289">
        <v>2002.94</v>
      </c>
      <c r="G149" s="37"/>
      <c r="H149" s="42"/>
    </row>
    <row r="150" spans="1:8" s="2" customFormat="1" ht="16.8" customHeight="1">
      <c r="A150" s="37"/>
      <c r="B150" s="42"/>
      <c r="C150" s="288" t="s">
        <v>546</v>
      </c>
      <c r="D150" s="288" t="s">
        <v>1335</v>
      </c>
      <c r="E150" s="19" t="s">
        <v>127</v>
      </c>
      <c r="F150" s="289">
        <v>62.5</v>
      </c>
      <c r="G150" s="37"/>
      <c r="H150" s="42"/>
    </row>
    <row r="151" spans="1:8" s="2" customFormat="1" ht="16.8" customHeight="1">
      <c r="A151" s="37"/>
      <c r="B151" s="42"/>
      <c r="C151" s="288" t="s">
        <v>603</v>
      </c>
      <c r="D151" s="288" t="s">
        <v>1336</v>
      </c>
      <c r="E151" s="19" t="s">
        <v>127</v>
      </c>
      <c r="F151" s="289">
        <v>62.5</v>
      </c>
      <c r="G151" s="37"/>
      <c r="H151" s="42"/>
    </row>
    <row r="152" spans="1:8" s="2" customFormat="1" ht="16.8" customHeight="1">
      <c r="A152" s="37"/>
      <c r="B152" s="42"/>
      <c r="C152" s="288" t="s">
        <v>608</v>
      </c>
      <c r="D152" s="288" t="s">
        <v>1337</v>
      </c>
      <c r="E152" s="19" t="s">
        <v>127</v>
      </c>
      <c r="F152" s="289">
        <v>62.5</v>
      </c>
      <c r="G152" s="37"/>
      <c r="H152" s="42"/>
    </row>
    <row r="153" spans="1:8" s="2" customFormat="1" ht="16.8" customHeight="1">
      <c r="A153" s="37"/>
      <c r="B153" s="42"/>
      <c r="C153" s="288" t="s">
        <v>871</v>
      </c>
      <c r="D153" s="288" t="s">
        <v>1338</v>
      </c>
      <c r="E153" s="19" t="s">
        <v>339</v>
      </c>
      <c r="F153" s="289">
        <v>1.284</v>
      </c>
      <c r="G153" s="37"/>
      <c r="H153" s="42"/>
    </row>
    <row r="154" spans="1:8" s="2" customFormat="1" ht="16.8" customHeight="1">
      <c r="A154" s="37"/>
      <c r="B154" s="42"/>
      <c r="C154" s="288" t="s">
        <v>877</v>
      </c>
      <c r="D154" s="288" t="s">
        <v>1329</v>
      </c>
      <c r="E154" s="19" t="s">
        <v>127</v>
      </c>
      <c r="F154" s="289">
        <v>173.64</v>
      </c>
      <c r="G154" s="37"/>
      <c r="H154" s="42"/>
    </row>
    <row r="155" spans="1:8" s="2" customFormat="1" ht="16.8" customHeight="1">
      <c r="A155" s="37"/>
      <c r="B155" s="42"/>
      <c r="C155" s="284" t="s">
        <v>152</v>
      </c>
      <c r="D155" s="285" t="s">
        <v>153</v>
      </c>
      <c r="E155" s="286" t="s">
        <v>127</v>
      </c>
      <c r="F155" s="287">
        <v>60.66</v>
      </c>
      <c r="G155" s="37"/>
      <c r="H155" s="42"/>
    </row>
    <row r="156" spans="1:8" s="2" customFormat="1" ht="16.8" customHeight="1">
      <c r="A156" s="37"/>
      <c r="B156" s="42"/>
      <c r="C156" s="288" t="s">
        <v>32</v>
      </c>
      <c r="D156" s="288" t="s">
        <v>1339</v>
      </c>
      <c r="E156" s="19" t="s">
        <v>32</v>
      </c>
      <c r="F156" s="289">
        <v>60.66</v>
      </c>
      <c r="G156" s="37"/>
      <c r="H156" s="42"/>
    </row>
    <row r="157" spans="1:8" s="2" customFormat="1" ht="16.8" customHeight="1">
      <c r="A157" s="37"/>
      <c r="B157" s="42"/>
      <c r="C157" s="288" t="s">
        <v>32</v>
      </c>
      <c r="D157" s="288" t="s">
        <v>209</v>
      </c>
      <c r="E157" s="19" t="s">
        <v>32</v>
      </c>
      <c r="F157" s="289">
        <v>60.66</v>
      </c>
      <c r="G157" s="37"/>
      <c r="H157" s="42"/>
    </row>
    <row r="158" spans="1:8" s="2" customFormat="1" ht="16.8" customHeight="1">
      <c r="A158" s="37"/>
      <c r="B158" s="42"/>
      <c r="C158" s="290" t="s">
        <v>1283</v>
      </c>
      <c r="D158" s="37"/>
      <c r="E158" s="37"/>
      <c r="F158" s="37"/>
      <c r="G158" s="37"/>
      <c r="H158" s="42"/>
    </row>
    <row r="159" spans="1:8" s="2" customFormat="1" ht="16.8" customHeight="1">
      <c r="A159" s="37"/>
      <c r="B159" s="42"/>
      <c r="C159" s="288" t="s">
        <v>264</v>
      </c>
      <c r="D159" s="288" t="s">
        <v>1290</v>
      </c>
      <c r="E159" s="19" t="s">
        <v>259</v>
      </c>
      <c r="F159" s="289">
        <v>572.38</v>
      </c>
      <c r="G159" s="37"/>
      <c r="H159" s="42"/>
    </row>
    <row r="160" spans="1:8" s="2" customFormat="1" ht="16.8" customHeight="1">
      <c r="A160" s="37"/>
      <c r="B160" s="42"/>
      <c r="C160" s="288" t="s">
        <v>350</v>
      </c>
      <c r="D160" s="288" t="s">
        <v>1291</v>
      </c>
      <c r="E160" s="19" t="s">
        <v>259</v>
      </c>
      <c r="F160" s="289">
        <v>572.38</v>
      </c>
      <c r="G160" s="37"/>
      <c r="H160" s="42"/>
    </row>
    <row r="161" spans="1:8" s="2" customFormat="1" ht="16.8" customHeight="1">
      <c r="A161" s="37"/>
      <c r="B161" s="42"/>
      <c r="C161" s="288" t="s">
        <v>427</v>
      </c>
      <c r="D161" s="288" t="s">
        <v>1292</v>
      </c>
      <c r="E161" s="19" t="s">
        <v>127</v>
      </c>
      <c r="F161" s="289">
        <v>2002.94</v>
      </c>
      <c r="G161" s="37"/>
      <c r="H161" s="42"/>
    </row>
    <row r="162" spans="1:8" s="2" customFormat="1" ht="16.8" customHeight="1">
      <c r="A162" s="37"/>
      <c r="B162" s="42"/>
      <c r="C162" s="288" t="s">
        <v>518</v>
      </c>
      <c r="D162" s="288" t="s">
        <v>1293</v>
      </c>
      <c r="E162" s="19" t="s">
        <v>127</v>
      </c>
      <c r="F162" s="289">
        <v>2002.94</v>
      </c>
      <c r="G162" s="37"/>
      <c r="H162" s="42"/>
    </row>
    <row r="163" spans="1:8" s="2" customFormat="1" ht="16.8" customHeight="1">
      <c r="A163" s="37"/>
      <c r="B163" s="42"/>
      <c r="C163" s="288" t="s">
        <v>538</v>
      </c>
      <c r="D163" s="288" t="s">
        <v>1340</v>
      </c>
      <c r="E163" s="19" t="s">
        <v>127</v>
      </c>
      <c r="F163" s="289">
        <v>65.540000000000006</v>
      </c>
      <c r="G163" s="37"/>
      <c r="H163" s="42"/>
    </row>
    <row r="164" spans="1:8" s="2" customFormat="1" ht="16.8" customHeight="1">
      <c r="A164" s="37"/>
      <c r="B164" s="42"/>
      <c r="C164" s="288" t="s">
        <v>628</v>
      </c>
      <c r="D164" s="288" t="s">
        <v>1341</v>
      </c>
      <c r="E164" s="19" t="s">
        <v>127</v>
      </c>
      <c r="F164" s="289">
        <v>60.66</v>
      </c>
      <c r="G164" s="37"/>
      <c r="H164" s="42"/>
    </row>
    <row r="165" spans="1:8" s="2" customFormat="1" ht="16.8" customHeight="1">
      <c r="A165" s="37"/>
      <c r="B165" s="42"/>
      <c r="C165" s="288" t="s">
        <v>882</v>
      </c>
      <c r="D165" s="288" t="s">
        <v>1316</v>
      </c>
      <c r="E165" s="19" t="s">
        <v>127</v>
      </c>
      <c r="F165" s="289">
        <v>714.02499999999998</v>
      </c>
      <c r="G165" s="37"/>
      <c r="H165" s="42"/>
    </row>
    <row r="166" spans="1:8" s="2" customFormat="1" ht="16.8" customHeight="1">
      <c r="A166" s="37"/>
      <c r="B166" s="42"/>
      <c r="C166" s="284" t="s">
        <v>155</v>
      </c>
      <c r="D166" s="285" t="s">
        <v>156</v>
      </c>
      <c r="E166" s="286" t="s">
        <v>127</v>
      </c>
      <c r="F166" s="287">
        <v>2.0299999999999998</v>
      </c>
      <c r="G166" s="37"/>
      <c r="H166" s="42"/>
    </row>
    <row r="167" spans="1:8" s="2" customFormat="1" ht="16.8" customHeight="1">
      <c r="A167" s="37"/>
      <c r="B167" s="42"/>
      <c r="C167" s="288" t="s">
        <v>32</v>
      </c>
      <c r="D167" s="288" t="s">
        <v>1342</v>
      </c>
      <c r="E167" s="19" t="s">
        <v>32</v>
      </c>
      <c r="F167" s="289">
        <v>2.0299999999999998</v>
      </c>
      <c r="G167" s="37"/>
      <c r="H167" s="42"/>
    </row>
    <row r="168" spans="1:8" s="2" customFormat="1" ht="16.8" customHeight="1">
      <c r="A168" s="37"/>
      <c r="B168" s="42"/>
      <c r="C168" s="290" t="s">
        <v>1283</v>
      </c>
      <c r="D168" s="37"/>
      <c r="E168" s="37"/>
      <c r="F168" s="37"/>
      <c r="G168" s="37"/>
      <c r="H168" s="42"/>
    </row>
    <row r="169" spans="1:8" s="2" customFormat="1" ht="16.8" customHeight="1">
      <c r="A169" s="37"/>
      <c r="B169" s="42"/>
      <c r="C169" s="288" t="s">
        <v>264</v>
      </c>
      <c r="D169" s="288" t="s">
        <v>1290</v>
      </c>
      <c r="E169" s="19" t="s">
        <v>259</v>
      </c>
      <c r="F169" s="289">
        <v>572.38</v>
      </c>
      <c r="G169" s="37"/>
      <c r="H169" s="42"/>
    </row>
    <row r="170" spans="1:8" s="2" customFormat="1" ht="16.8" customHeight="1">
      <c r="A170" s="37"/>
      <c r="B170" s="42"/>
      <c r="C170" s="288" t="s">
        <v>350</v>
      </c>
      <c r="D170" s="288" t="s">
        <v>1291</v>
      </c>
      <c r="E170" s="19" t="s">
        <v>259</v>
      </c>
      <c r="F170" s="289">
        <v>572.38</v>
      </c>
      <c r="G170" s="37"/>
      <c r="H170" s="42"/>
    </row>
    <row r="171" spans="1:8" s="2" customFormat="1" ht="16.8" customHeight="1">
      <c r="A171" s="37"/>
      <c r="B171" s="42"/>
      <c r="C171" s="288" t="s">
        <v>427</v>
      </c>
      <c r="D171" s="288" t="s">
        <v>1292</v>
      </c>
      <c r="E171" s="19" t="s">
        <v>127</v>
      </c>
      <c r="F171" s="289">
        <v>2002.94</v>
      </c>
      <c r="G171" s="37"/>
      <c r="H171" s="42"/>
    </row>
    <row r="172" spans="1:8" s="2" customFormat="1" ht="16.8" customHeight="1">
      <c r="A172" s="37"/>
      <c r="B172" s="42"/>
      <c r="C172" s="288" t="s">
        <v>518</v>
      </c>
      <c r="D172" s="288" t="s">
        <v>1293</v>
      </c>
      <c r="E172" s="19" t="s">
        <v>127</v>
      </c>
      <c r="F172" s="289">
        <v>2002.94</v>
      </c>
      <c r="G172" s="37"/>
      <c r="H172" s="42"/>
    </row>
    <row r="173" spans="1:8" s="2" customFormat="1" ht="16.8" customHeight="1">
      <c r="A173" s="37"/>
      <c r="B173" s="42"/>
      <c r="C173" s="288" t="s">
        <v>538</v>
      </c>
      <c r="D173" s="288" t="s">
        <v>1340</v>
      </c>
      <c r="E173" s="19" t="s">
        <v>127</v>
      </c>
      <c r="F173" s="289">
        <v>65.540000000000006</v>
      </c>
      <c r="G173" s="37"/>
      <c r="H173" s="42"/>
    </row>
    <row r="174" spans="1:8" s="2" customFormat="1" ht="16.8" customHeight="1">
      <c r="A174" s="37"/>
      <c r="B174" s="42"/>
      <c r="C174" s="288" t="s">
        <v>793</v>
      </c>
      <c r="D174" s="288" t="s">
        <v>1332</v>
      </c>
      <c r="E174" s="19" t="s">
        <v>112</v>
      </c>
      <c r="F174" s="289">
        <v>43.771999999999998</v>
      </c>
      <c r="G174" s="37"/>
      <c r="H174" s="42"/>
    </row>
    <row r="175" spans="1:8" s="2" customFormat="1" ht="16.8" customHeight="1">
      <c r="A175" s="37"/>
      <c r="B175" s="42"/>
      <c r="C175" s="288" t="s">
        <v>882</v>
      </c>
      <c r="D175" s="288" t="s">
        <v>1316</v>
      </c>
      <c r="E175" s="19" t="s">
        <v>127</v>
      </c>
      <c r="F175" s="289">
        <v>714.02499999999998</v>
      </c>
      <c r="G175" s="37"/>
      <c r="H175" s="42"/>
    </row>
    <row r="176" spans="1:8" s="2" customFormat="1" ht="16.8" customHeight="1">
      <c r="A176" s="37"/>
      <c r="B176" s="42"/>
      <c r="C176" s="288" t="s">
        <v>802</v>
      </c>
      <c r="D176" s="288" t="s">
        <v>803</v>
      </c>
      <c r="E176" s="19" t="s">
        <v>127</v>
      </c>
      <c r="F176" s="289">
        <v>5.0259999999999998</v>
      </c>
      <c r="G176" s="37"/>
      <c r="H176" s="42"/>
    </row>
    <row r="177" spans="1:8" s="2" customFormat="1" ht="16.8" customHeight="1">
      <c r="A177" s="37"/>
      <c r="B177" s="42"/>
      <c r="C177" s="284" t="s">
        <v>158</v>
      </c>
      <c r="D177" s="285" t="s">
        <v>159</v>
      </c>
      <c r="E177" s="286" t="s">
        <v>127</v>
      </c>
      <c r="F177" s="287">
        <v>2.85</v>
      </c>
      <c r="G177" s="37"/>
      <c r="H177" s="42"/>
    </row>
    <row r="178" spans="1:8" s="2" customFormat="1" ht="16.8" customHeight="1">
      <c r="A178" s="37"/>
      <c r="B178" s="42"/>
      <c r="C178" s="288" t="s">
        <v>32</v>
      </c>
      <c r="D178" s="288" t="s">
        <v>1331</v>
      </c>
      <c r="E178" s="19" t="s">
        <v>32</v>
      </c>
      <c r="F178" s="289">
        <v>2.85</v>
      </c>
      <c r="G178" s="37"/>
      <c r="H178" s="42"/>
    </row>
    <row r="179" spans="1:8" s="2" customFormat="1" ht="16.8" customHeight="1">
      <c r="A179" s="37"/>
      <c r="B179" s="42"/>
      <c r="C179" s="290" t="s">
        <v>1283</v>
      </c>
      <c r="D179" s="37"/>
      <c r="E179" s="37"/>
      <c r="F179" s="37"/>
      <c r="G179" s="37"/>
      <c r="H179" s="42"/>
    </row>
    <row r="180" spans="1:8" s="2" customFormat="1" ht="16.8" customHeight="1">
      <c r="A180" s="37"/>
      <c r="B180" s="42"/>
      <c r="C180" s="288" t="s">
        <v>264</v>
      </c>
      <c r="D180" s="288" t="s">
        <v>1290</v>
      </c>
      <c r="E180" s="19" t="s">
        <v>259</v>
      </c>
      <c r="F180" s="289">
        <v>572.38</v>
      </c>
      <c r="G180" s="37"/>
      <c r="H180" s="42"/>
    </row>
    <row r="181" spans="1:8" s="2" customFormat="1" ht="16.8" customHeight="1">
      <c r="A181" s="37"/>
      <c r="B181" s="42"/>
      <c r="C181" s="288" t="s">
        <v>350</v>
      </c>
      <c r="D181" s="288" t="s">
        <v>1291</v>
      </c>
      <c r="E181" s="19" t="s">
        <v>259</v>
      </c>
      <c r="F181" s="289">
        <v>572.38</v>
      </c>
      <c r="G181" s="37"/>
      <c r="H181" s="42"/>
    </row>
    <row r="182" spans="1:8" s="2" customFormat="1" ht="16.8" customHeight="1">
      <c r="A182" s="37"/>
      <c r="B182" s="42"/>
      <c r="C182" s="288" t="s">
        <v>427</v>
      </c>
      <c r="D182" s="288" t="s">
        <v>1292</v>
      </c>
      <c r="E182" s="19" t="s">
        <v>127</v>
      </c>
      <c r="F182" s="289">
        <v>2002.94</v>
      </c>
      <c r="G182" s="37"/>
      <c r="H182" s="42"/>
    </row>
    <row r="183" spans="1:8" s="2" customFormat="1" ht="16.8" customHeight="1">
      <c r="A183" s="37"/>
      <c r="B183" s="42"/>
      <c r="C183" s="288" t="s">
        <v>518</v>
      </c>
      <c r="D183" s="288" t="s">
        <v>1293</v>
      </c>
      <c r="E183" s="19" t="s">
        <v>127</v>
      </c>
      <c r="F183" s="289">
        <v>2002.94</v>
      </c>
      <c r="G183" s="37"/>
      <c r="H183" s="42"/>
    </row>
    <row r="184" spans="1:8" s="2" customFormat="1" ht="16.8" customHeight="1">
      <c r="A184" s="37"/>
      <c r="B184" s="42"/>
      <c r="C184" s="288" t="s">
        <v>538</v>
      </c>
      <c r="D184" s="288" t="s">
        <v>1340</v>
      </c>
      <c r="E184" s="19" t="s">
        <v>127</v>
      </c>
      <c r="F184" s="289">
        <v>65.540000000000006</v>
      </c>
      <c r="G184" s="37"/>
      <c r="H184" s="42"/>
    </row>
    <row r="185" spans="1:8" s="2" customFormat="1" ht="16.8" customHeight="1">
      <c r="A185" s="37"/>
      <c r="B185" s="42"/>
      <c r="C185" s="288" t="s">
        <v>793</v>
      </c>
      <c r="D185" s="288" t="s">
        <v>1332</v>
      </c>
      <c r="E185" s="19" t="s">
        <v>112</v>
      </c>
      <c r="F185" s="289">
        <v>43.771999999999998</v>
      </c>
      <c r="G185" s="37"/>
      <c r="H185" s="42"/>
    </row>
    <row r="186" spans="1:8" s="2" customFormat="1" ht="16.8" customHeight="1">
      <c r="A186" s="37"/>
      <c r="B186" s="42"/>
      <c r="C186" s="288" t="s">
        <v>882</v>
      </c>
      <c r="D186" s="288" t="s">
        <v>1316</v>
      </c>
      <c r="E186" s="19" t="s">
        <v>127</v>
      </c>
      <c r="F186" s="289">
        <v>714.02499999999998</v>
      </c>
      <c r="G186" s="37"/>
      <c r="H186" s="42"/>
    </row>
    <row r="187" spans="1:8" s="2" customFormat="1" ht="16.8" customHeight="1">
      <c r="A187" s="37"/>
      <c r="B187" s="42"/>
      <c r="C187" s="288" t="s">
        <v>808</v>
      </c>
      <c r="D187" s="288" t="s">
        <v>809</v>
      </c>
      <c r="E187" s="19" t="s">
        <v>127</v>
      </c>
      <c r="F187" s="289">
        <v>5.0880000000000001</v>
      </c>
      <c r="G187" s="37"/>
      <c r="H187" s="42"/>
    </row>
    <row r="188" spans="1:8" s="2" customFormat="1" ht="16.8" customHeight="1">
      <c r="A188" s="37"/>
      <c r="B188" s="42"/>
      <c r="C188" s="284" t="s">
        <v>160</v>
      </c>
      <c r="D188" s="285" t="s">
        <v>161</v>
      </c>
      <c r="E188" s="286" t="s">
        <v>112</v>
      </c>
      <c r="F188" s="287">
        <v>11.41</v>
      </c>
      <c r="G188" s="37"/>
      <c r="H188" s="42"/>
    </row>
    <row r="189" spans="1:8" s="2" customFormat="1" ht="16.8" customHeight="1">
      <c r="A189" s="37"/>
      <c r="B189" s="42"/>
      <c r="C189" s="288" t="s">
        <v>32</v>
      </c>
      <c r="D189" s="288" t="s">
        <v>1343</v>
      </c>
      <c r="E189" s="19" t="s">
        <v>32</v>
      </c>
      <c r="F189" s="289">
        <v>11.41</v>
      </c>
      <c r="G189" s="37"/>
      <c r="H189" s="42"/>
    </row>
    <row r="190" spans="1:8" s="2" customFormat="1" ht="16.8" customHeight="1">
      <c r="A190" s="37"/>
      <c r="B190" s="42"/>
      <c r="C190" s="288" t="s">
        <v>32</v>
      </c>
      <c r="D190" s="288" t="s">
        <v>209</v>
      </c>
      <c r="E190" s="19" t="s">
        <v>32</v>
      </c>
      <c r="F190" s="289">
        <v>11.41</v>
      </c>
      <c r="G190" s="37"/>
      <c r="H190" s="42"/>
    </row>
    <row r="191" spans="1:8" s="2" customFormat="1" ht="16.8" customHeight="1">
      <c r="A191" s="37"/>
      <c r="B191" s="42"/>
      <c r="C191" s="290" t="s">
        <v>1283</v>
      </c>
      <c r="D191" s="37"/>
      <c r="E191" s="37"/>
      <c r="F191" s="37"/>
      <c r="G191" s="37"/>
      <c r="H191" s="42"/>
    </row>
    <row r="192" spans="1:8" s="2" customFormat="1" ht="16.8" customHeight="1">
      <c r="A192" s="37"/>
      <c r="B192" s="42"/>
      <c r="C192" s="288" t="s">
        <v>292</v>
      </c>
      <c r="D192" s="288" t="s">
        <v>1344</v>
      </c>
      <c r="E192" s="19" t="s">
        <v>259</v>
      </c>
      <c r="F192" s="289">
        <v>22.82</v>
      </c>
      <c r="G192" s="37"/>
      <c r="H192" s="42"/>
    </row>
    <row r="193" spans="1:8" s="2" customFormat="1" ht="16.8" customHeight="1">
      <c r="A193" s="37"/>
      <c r="B193" s="42"/>
      <c r="C193" s="288" t="s">
        <v>303</v>
      </c>
      <c r="D193" s="288" t="s">
        <v>1345</v>
      </c>
      <c r="E193" s="19" t="s">
        <v>127</v>
      </c>
      <c r="F193" s="289">
        <v>45.64</v>
      </c>
      <c r="G193" s="37"/>
      <c r="H193" s="42"/>
    </row>
    <row r="194" spans="1:8" s="2" customFormat="1" ht="16.8" customHeight="1">
      <c r="A194" s="37"/>
      <c r="B194" s="42"/>
      <c r="C194" s="288" t="s">
        <v>376</v>
      </c>
      <c r="D194" s="288" t="s">
        <v>1346</v>
      </c>
      <c r="E194" s="19" t="s">
        <v>259</v>
      </c>
      <c r="F194" s="289">
        <v>14.782999999999999</v>
      </c>
      <c r="G194" s="37"/>
      <c r="H194" s="42"/>
    </row>
    <row r="195" spans="1:8" s="2" customFormat="1" ht="16.8" customHeight="1">
      <c r="A195" s="37"/>
      <c r="B195" s="42"/>
      <c r="C195" s="288" t="s">
        <v>390</v>
      </c>
      <c r="D195" s="288" t="s">
        <v>1347</v>
      </c>
      <c r="E195" s="19" t="s">
        <v>259</v>
      </c>
      <c r="F195" s="289">
        <v>5.3470000000000004</v>
      </c>
      <c r="G195" s="37"/>
      <c r="H195" s="42"/>
    </row>
    <row r="196" spans="1:8" s="2" customFormat="1" ht="16.8" customHeight="1">
      <c r="A196" s="37"/>
      <c r="B196" s="42"/>
      <c r="C196" s="288" t="s">
        <v>524</v>
      </c>
      <c r="D196" s="288" t="s">
        <v>1348</v>
      </c>
      <c r="E196" s="19" t="s">
        <v>112</v>
      </c>
      <c r="F196" s="289">
        <v>11.41</v>
      </c>
      <c r="G196" s="37"/>
      <c r="H196" s="42"/>
    </row>
    <row r="197" spans="1:8" s="2" customFormat="1" ht="16.8" customHeight="1">
      <c r="A197" s="37"/>
      <c r="B197" s="42"/>
      <c r="C197" s="288" t="s">
        <v>531</v>
      </c>
      <c r="D197" s="288" t="s">
        <v>1349</v>
      </c>
      <c r="E197" s="19" t="s">
        <v>259</v>
      </c>
      <c r="F197" s="289">
        <v>1.141</v>
      </c>
      <c r="G197" s="37"/>
      <c r="H197" s="42"/>
    </row>
    <row r="198" spans="1:8" s="2" customFormat="1" ht="16.8" customHeight="1">
      <c r="A198" s="37"/>
      <c r="B198" s="42"/>
      <c r="C198" s="288" t="s">
        <v>639</v>
      </c>
      <c r="D198" s="288" t="s">
        <v>1350</v>
      </c>
      <c r="E198" s="19" t="s">
        <v>112</v>
      </c>
      <c r="F198" s="289">
        <v>11.41</v>
      </c>
      <c r="G198" s="37"/>
      <c r="H198" s="42"/>
    </row>
    <row r="199" spans="1:8" s="2" customFormat="1" ht="16.8" customHeight="1">
      <c r="A199" s="37"/>
      <c r="B199" s="42"/>
      <c r="C199" s="288" t="s">
        <v>665</v>
      </c>
      <c r="D199" s="288" t="s">
        <v>1351</v>
      </c>
      <c r="E199" s="19" t="s">
        <v>112</v>
      </c>
      <c r="F199" s="289">
        <v>11.41</v>
      </c>
      <c r="G199" s="37"/>
      <c r="H199" s="42"/>
    </row>
    <row r="200" spans="1:8" s="2" customFormat="1" ht="16.8" customHeight="1">
      <c r="A200" s="37"/>
      <c r="B200" s="42"/>
      <c r="C200" s="288" t="s">
        <v>723</v>
      </c>
      <c r="D200" s="288" t="s">
        <v>1352</v>
      </c>
      <c r="E200" s="19" t="s">
        <v>112</v>
      </c>
      <c r="F200" s="289">
        <v>11.41</v>
      </c>
      <c r="G200" s="37"/>
      <c r="H200" s="42"/>
    </row>
    <row r="201" spans="1:8" s="2" customFormat="1" ht="16.8" customHeight="1">
      <c r="A201" s="37"/>
      <c r="B201" s="42"/>
      <c r="C201" s="284" t="s">
        <v>163</v>
      </c>
      <c r="D201" s="285" t="s">
        <v>164</v>
      </c>
      <c r="E201" s="286" t="s">
        <v>165</v>
      </c>
      <c r="F201" s="287">
        <v>4</v>
      </c>
      <c r="G201" s="37"/>
      <c r="H201" s="42"/>
    </row>
    <row r="202" spans="1:8" s="2" customFormat="1" ht="16.8" customHeight="1">
      <c r="A202" s="37"/>
      <c r="B202" s="42"/>
      <c r="C202" s="288" t="s">
        <v>32</v>
      </c>
      <c r="D202" s="288" t="s">
        <v>1353</v>
      </c>
      <c r="E202" s="19" t="s">
        <v>32</v>
      </c>
      <c r="F202" s="289">
        <v>4</v>
      </c>
      <c r="G202" s="37"/>
      <c r="H202" s="42"/>
    </row>
    <row r="203" spans="1:8" s="2" customFormat="1" ht="16.8" customHeight="1">
      <c r="A203" s="37"/>
      <c r="B203" s="42"/>
      <c r="C203" s="290" t="s">
        <v>1283</v>
      </c>
      <c r="D203" s="37"/>
      <c r="E203" s="37"/>
      <c r="F203" s="37"/>
      <c r="G203" s="37"/>
      <c r="H203" s="42"/>
    </row>
    <row r="204" spans="1:8" s="2" customFormat="1" ht="16.8" customHeight="1">
      <c r="A204" s="37"/>
      <c r="B204" s="42"/>
      <c r="C204" s="288" t="s">
        <v>376</v>
      </c>
      <c r="D204" s="288" t="s">
        <v>1346</v>
      </c>
      <c r="E204" s="19" t="s">
        <v>259</v>
      </c>
      <c r="F204" s="289">
        <v>14.782999999999999</v>
      </c>
      <c r="G204" s="37"/>
      <c r="H204" s="42"/>
    </row>
    <row r="205" spans="1:8" s="2" customFormat="1" ht="16.8" customHeight="1">
      <c r="A205" s="37"/>
      <c r="B205" s="42"/>
      <c r="C205" s="288" t="s">
        <v>644</v>
      </c>
      <c r="D205" s="288" t="s">
        <v>1354</v>
      </c>
      <c r="E205" s="19" t="s">
        <v>165</v>
      </c>
      <c r="F205" s="289">
        <v>4</v>
      </c>
      <c r="G205" s="37"/>
      <c r="H205" s="42"/>
    </row>
    <row r="206" spans="1:8" s="2" customFormat="1" ht="16.8" customHeight="1">
      <c r="A206" s="37"/>
      <c r="B206" s="42"/>
      <c r="C206" s="288" t="s">
        <v>656</v>
      </c>
      <c r="D206" s="288" t="s">
        <v>1355</v>
      </c>
      <c r="E206" s="19" t="s">
        <v>165</v>
      </c>
      <c r="F206" s="289">
        <v>4</v>
      </c>
      <c r="G206" s="37"/>
      <c r="H206" s="42"/>
    </row>
    <row r="207" spans="1:8" s="2" customFormat="1" ht="16.8" customHeight="1">
      <c r="A207" s="37"/>
      <c r="B207" s="42"/>
      <c r="C207" s="288" t="s">
        <v>670</v>
      </c>
      <c r="D207" s="288" t="s">
        <v>671</v>
      </c>
      <c r="E207" s="19" t="s">
        <v>165</v>
      </c>
      <c r="F207" s="289">
        <v>4</v>
      </c>
      <c r="G207" s="37"/>
      <c r="H207" s="42"/>
    </row>
    <row r="208" spans="1:8" s="2" customFormat="1" ht="16.8" customHeight="1">
      <c r="A208" s="37"/>
      <c r="B208" s="42"/>
      <c r="C208" s="288" t="s">
        <v>694</v>
      </c>
      <c r="D208" s="288" t="s">
        <v>695</v>
      </c>
      <c r="E208" s="19" t="s">
        <v>165</v>
      </c>
      <c r="F208" s="289">
        <v>4</v>
      </c>
      <c r="G208" s="37"/>
      <c r="H208" s="42"/>
    </row>
    <row r="209" spans="1:8" s="2" customFormat="1" ht="16.8" customHeight="1">
      <c r="A209" s="37"/>
      <c r="B209" s="42"/>
      <c r="C209" s="288" t="s">
        <v>915</v>
      </c>
      <c r="D209" s="288" t="s">
        <v>1356</v>
      </c>
      <c r="E209" s="19" t="s">
        <v>165</v>
      </c>
      <c r="F209" s="289">
        <v>13</v>
      </c>
      <c r="G209" s="37"/>
      <c r="H209" s="42"/>
    </row>
    <row r="210" spans="1:8" s="2" customFormat="1" ht="26.4" customHeight="1">
      <c r="A210" s="37"/>
      <c r="B210" s="42"/>
      <c r="C210" s="283" t="s">
        <v>1357</v>
      </c>
      <c r="D210" s="283" t="s">
        <v>92</v>
      </c>
      <c r="E210" s="37"/>
      <c r="F210" s="37"/>
      <c r="G210" s="37"/>
      <c r="H210" s="42"/>
    </row>
    <row r="211" spans="1:8" s="2" customFormat="1" ht="16.8" customHeight="1">
      <c r="A211" s="37"/>
      <c r="B211" s="42"/>
      <c r="C211" s="284" t="s">
        <v>1023</v>
      </c>
      <c r="D211" s="285" t="s">
        <v>1024</v>
      </c>
      <c r="E211" s="286" t="s">
        <v>112</v>
      </c>
      <c r="F211" s="287">
        <v>11.29</v>
      </c>
      <c r="G211" s="37"/>
      <c r="H211" s="42"/>
    </row>
    <row r="212" spans="1:8" s="2" customFormat="1" ht="16.8" customHeight="1">
      <c r="A212" s="37"/>
      <c r="B212" s="42"/>
      <c r="C212" s="288" t="s">
        <v>32</v>
      </c>
      <c r="D212" s="288" t="s">
        <v>1358</v>
      </c>
      <c r="E212" s="19" t="s">
        <v>32</v>
      </c>
      <c r="F212" s="289">
        <v>11.29</v>
      </c>
      <c r="G212" s="37"/>
      <c r="H212" s="42"/>
    </row>
    <row r="213" spans="1:8" s="2" customFormat="1" ht="16.8" customHeight="1">
      <c r="A213" s="37"/>
      <c r="B213" s="42"/>
      <c r="C213" s="288" t="s">
        <v>32</v>
      </c>
      <c r="D213" s="288" t="s">
        <v>209</v>
      </c>
      <c r="E213" s="19" t="s">
        <v>32</v>
      </c>
      <c r="F213" s="289">
        <v>11.29</v>
      </c>
      <c r="G213" s="37"/>
      <c r="H213" s="42"/>
    </row>
    <row r="214" spans="1:8" s="2" customFormat="1" ht="16.8" customHeight="1">
      <c r="A214" s="37"/>
      <c r="B214" s="42"/>
      <c r="C214" s="290" t="s">
        <v>1283</v>
      </c>
      <c r="D214" s="37"/>
      <c r="E214" s="37"/>
      <c r="F214" s="37"/>
      <c r="G214" s="37"/>
      <c r="H214" s="42"/>
    </row>
    <row r="215" spans="1:8" s="2" customFormat="1" ht="16.8" customHeight="1">
      <c r="A215" s="37"/>
      <c r="B215" s="42"/>
      <c r="C215" s="288" t="s">
        <v>257</v>
      </c>
      <c r="D215" s="288" t="s">
        <v>1359</v>
      </c>
      <c r="E215" s="19" t="s">
        <v>259</v>
      </c>
      <c r="F215" s="289">
        <v>207.321</v>
      </c>
      <c r="G215" s="37"/>
      <c r="H215" s="42"/>
    </row>
    <row r="216" spans="1:8" s="2" customFormat="1" ht="16.8" customHeight="1">
      <c r="A216" s="37"/>
      <c r="B216" s="42"/>
      <c r="C216" s="288" t="s">
        <v>1070</v>
      </c>
      <c r="D216" s="288" t="s">
        <v>1360</v>
      </c>
      <c r="E216" s="19" t="s">
        <v>259</v>
      </c>
      <c r="F216" s="289">
        <v>207.321</v>
      </c>
      <c r="G216" s="37"/>
      <c r="H216" s="42"/>
    </row>
    <row r="217" spans="1:8" s="2" customFormat="1" ht="16.8" customHeight="1">
      <c r="A217" s="37"/>
      <c r="B217" s="42"/>
      <c r="C217" s="288" t="s">
        <v>350</v>
      </c>
      <c r="D217" s="288" t="s">
        <v>1291</v>
      </c>
      <c r="E217" s="19" t="s">
        <v>259</v>
      </c>
      <c r="F217" s="289">
        <v>207.321</v>
      </c>
      <c r="G217" s="37"/>
      <c r="H217" s="42"/>
    </row>
    <row r="218" spans="1:8" s="2" customFormat="1" ht="16.8" customHeight="1">
      <c r="A218" s="37"/>
      <c r="B218" s="42"/>
      <c r="C218" s="288" t="s">
        <v>427</v>
      </c>
      <c r="D218" s="288" t="s">
        <v>1292</v>
      </c>
      <c r="E218" s="19" t="s">
        <v>127</v>
      </c>
      <c r="F218" s="289">
        <v>318.95499999999998</v>
      </c>
      <c r="G218" s="37"/>
      <c r="H218" s="42"/>
    </row>
    <row r="219" spans="1:8" s="2" customFormat="1" ht="16.8" customHeight="1">
      <c r="A219" s="37"/>
      <c r="B219" s="42"/>
      <c r="C219" s="288" t="s">
        <v>518</v>
      </c>
      <c r="D219" s="288" t="s">
        <v>1293</v>
      </c>
      <c r="E219" s="19" t="s">
        <v>127</v>
      </c>
      <c r="F219" s="289">
        <v>318.95499999999998</v>
      </c>
      <c r="G219" s="37"/>
      <c r="H219" s="42"/>
    </row>
    <row r="220" spans="1:8" s="2" customFormat="1" ht="16.8" customHeight="1">
      <c r="A220" s="37"/>
      <c r="B220" s="42"/>
      <c r="C220" s="288" t="s">
        <v>551</v>
      </c>
      <c r="D220" s="288" t="s">
        <v>1326</v>
      </c>
      <c r="E220" s="19" t="s">
        <v>127</v>
      </c>
      <c r="F220" s="289">
        <v>22.414999999999999</v>
      </c>
      <c r="G220" s="37"/>
      <c r="H220" s="42"/>
    </row>
    <row r="221" spans="1:8" s="2" customFormat="1" ht="16.8" customHeight="1">
      <c r="A221" s="37"/>
      <c r="B221" s="42"/>
      <c r="C221" s="288" t="s">
        <v>573</v>
      </c>
      <c r="D221" s="288" t="s">
        <v>1327</v>
      </c>
      <c r="E221" s="19" t="s">
        <v>127</v>
      </c>
      <c r="F221" s="289">
        <v>22.414999999999999</v>
      </c>
      <c r="G221" s="37"/>
      <c r="H221" s="42"/>
    </row>
    <row r="222" spans="1:8" s="2" customFormat="1" ht="16.8" customHeight="1">
      <c r="A222" s="37"/>
      <c r="B222" s="42"/>
      <c r="C222" s="288" t="s">
        <v>826</v>
      </c>
      <c r="D222" s="288" t="s">
        <v>1294</v>
      </c>
      <c r="E222" s="19" t="s">
        <v>112</v>
      </c>
      <c r="F222" s="289">
        <v>11.29</v>
      </c>
      <c r="G222" s="37"/>
      <c r="H222" s="42"/>
    </row>
    <row r="223" spans="1:8" s="2" customFormat="1" ht="16.8" customHeight="1">
      <c r="A223" s="37"/>
      <c r="B223" s="42"/>
      <c r="C223" s="288" t="s">
        <v>1113</v>
      </c>
      <c r="D223" s="288" t="s">
        <v>1361</v>
      </c>
      <c r="E223" s="19" t="s">
        <v>259</v>
      </c>
      <c r="F223" s="289">
        <v>0.50800000000000001</v>
      </c>
      <c r="G223" s="37"/>
      <c r="H223" s="42"/>
    </row>
    <row r="224" spans="1:8" s="2" customFormat="1" ht="16.8" customHeight="1">
      <c r="A224" s="37"/>
      <c r="B224" s="42"/>
      <c r="C224" s="288" t="s">
        <v>877</v>
      </c>
      <c r="D224" s="288" t="s">
        <v>1329</v>
      </c>
      <c r="E224" s="19" t="s">
        <v>127</v>
      </c>
      <c r="F224" s="289">
        <v>318.95499999999998</v>
      </c>
      <c r="G224" s="37"/>
      <c r="H224" s="42"/>
    </row>
    <row r="225" spans="1:8" s="2" customFormat="1" ht="16.8" customHeight="1">
      <c r="A225" s="37"/>
      <c r="B225" s="42"/>
      <c r="C225" s="288" t="s">
        <v>834</v>
      </c>
      <c r="D225" s="288" t="s">
        <v>835</v>
      </c>
      <c r="E225" s="19" t="s">
        <v>112</v>
      </c>
      <c r="F225" s="289">
        <v>11.403</v>
      </c>
      <c r="G225" s="37"/>
      <c r="H225" s="42"/>
    </row>
    <row r="226" spans="1:8" s="2" customFormat="1" ht="16.8" customHeight="1">
      <c r="A226" s="37"/>
      <c r="B226" s="42"/>
      <c r="C226" s="284" t="s">
        <v>137</v>
      </c>
      <c r="D226" s="285" t="s">
        <v>1026</v>
      </c>
      <c r="E226" s="286" t="s">
        <v>127</v>
      </c>
      <c r="F226" s="287">
        <v>16.77</v>
      </c>
      <c r="G226" s="37"/>
      <c r="H226" s="42"/>
    </row>
    <row r="227" spans="1:8" s="2" customFormat="1" ht="16.8" customHeight="1">
      <c r="A227" s="37"/>
      <c r="B227" s="42"/>
      <c r="C227" s="288" t="s">
        <v>32</v>
      </c>
      <c r="D227" s="288" t="s">
        <v>1362</v>
      </c>
      <c r="E227" s="19" t="s">
        <v>32</v>
      </c>
      <c r="F227" s="289">
        <v>16.77</v>
      </c>
      <c r="G227" s="37"/>
      <c r="H227" s="42"/>
    </row>
    <row r="228" spans="1:8" s="2" customFormat="1" ht="16.8" customHeight="1">
      <c r="A228" s="37"/>
      <c r="B228" s="42"/>
      <c r="C228" s="290" t="s">
        <v>1283</v>
      </c>
      <c r="D228" s="37"/>
      <c r="E228" s="37"/>
      <c r="F228" s="37"/>
      <c r="G228" s="37"/>
      <c r="H228" s="42"/>
    </row>
    <row r="229" spans="1:8" s="2" customFormat="1" ht="16.8" customHeight="1">
      <c r="A229" s="37"/>
      <c r="B229" s="42"/>
      <c r="C229" s="288" t="s">
        <v>257</v>
      </c>
      <c r="D229" s="288" t="s">
        <v>1359</v>
      </c>
      <c r="E229" s="19" t="s">
        <v>259</v>
      </c>
      <c r="F229" s="289">
        <v>207.321</v>
      </c>
      <c r="G229" s="37"/>
      <c r="H229" s="42"/>
    </row>
    <row r="230" spans="1:8" s="2" customFormat="1" ht="16.8" customHeight="1">
      <c r="A230" s="37"/>
      <c r="B230" s="42"/>
      <c r="C230" s="288" t="s">
        <v>1070</v>
      </c>
      <c r="D230" s="288" t="s">
        <v>1360</v>
      </c>
      <c r="E230" s="19" t="s">
        <v>259</v>
      </c>
      <c r="F230" s="289">
        <v>207.321</v>
      </c>
      <c r="G230" s="37"/>
      <c r="H230" s="42"/>
    </row>
    <row r="231" spans="1:8" s="2" customFormat="1" ht="16.8" customHeight="1">
      <c r="A231" s="37"/>
      <c r="B231" s="42"/>
      <c r="C231" s="288" t="s">
        <v>350</v>
      </c>
      <c r="D231" s="288" t="s">
        <v>1291</v>
      </c>
      <c r="E231" s="19" t="s">
        <v>259</v>
      </c>
      <c r="F231" s="289">
        <v>207.321</v>
      </c>
      <c r="G231" s="37"/>
      <c r="H231" s="42"/>
    </row>
    <row r="232" spans="1:8" s="2" customFormat="1" ht="16.8" customHeight="1">
      <c r="A232" s="37"/>
      <c r="B232" s="42"/>
      <c r="C232" s="288" t="s">
        <v>427</v>
      </c>
      <c r="D232" s="288" t="s">
        <v>1292</v>
      </c>
      <c r="E232" s="19" t="s">
        <v>127</v>
      </c>
      <c r="F232" s="289">
        <v>318.95499999999998</v>
      </c>
      <c r="G232" s="37"/>
      <c r="H232" s="42"/>
    </row>
    <row r="233" spans="1:8" s="2" customFormat="1" ht="16.8" customHeight="1">
      <c r="A233" s="37"/>
      <c r="B233" s="42"/>
      <c r="C233" s="288" t="s">
        <v>518</v>
      </c>
      <c r="D233" s="288" t="s">
        <v>1293</v>
      </c>
      <c r="E233" s="19" t="s">
        <v>127</v>
      </c>
      <c r="F233" s="289">
        <v>318.95499999999998</v>
      </c>
      <c r="G233" s="37"/>
      <c r="H233" s="42"/>
    </row>
    <row r="234" spans="1:8" s="2" customFormat="1" ht="16.8" customHeight="1">
      <c r="A234" s="37"/>
      <c r="B234" s="42"/>
      <c r="C234" s="288" t="s">
        <v>551</v>
      </c>
      <c r="D234" s="288" t="s">
        <v>1326</v>
      </c>
      <c r="E234" s="19" t="s">
        <v>127</v>
      </c>
      <c r="F234" s="289">
        <v>22.414999999999999</v>
      </c>
      <c r="G234" s="37"/>
      <c r="H234" s="42"/>
    </row>
    <row r="235" spans="1:8" s="2" customFormat="1" ht="16.8" customHeight="1">
      <c r="A235" s="37"/>
      <c r="B235" s="42"/>
      <c r="C235" s="288" t="s">
        <v>573</v>
      </c>
      <c r="D235" s="288" t="s">
        <v>1327</v>
      </c>
      <c r="E235" s="19" t="s">
        <v>127</v>
      </c>
      <c r="F235" s="289">
        <v>22.414999999999999</v>
      </c>
      <c r="G235" s="37"/>
      <c r="H235" s="42"/>
    </row>
    <row r="236" spans="1:8" s="2" customFormat="1" ht="16.8" customHeight="1">
      <c r="A236" s="37"/>
      <c r="B236" s="42"/>
      <c r="C236" s="288" t="s">
        <v>619</v>
      </c>
      <c r="D236" s="288" t="s">
        <v>1328</v>
      </c>
      <c r="E236" s="19" t="s">
        <v>127</v>
      </c>
      <c r="F236" s="289">
        <v>16.77</v>
      </c>
      <c r="G236" s="37"/>
      <c r="H236" s="42"/>
    </row>
    <row r="237" spans="1:8" s="2" customFormat="1" ht="16.8" customHeight="1">
      <c r="A237" s="37"/>
      <c r="B237" s="42"/>
      <c r="C237" s="288" t="s">
        <v>877</v>
      </c>
      <c r="D237" s="288" t="s">
        <v>1329</v>
      </c>
      <c r="E237" s="19" t="s">
        <v>127</v>
      </c>
      <c r="F237" s="289">
        <v>318.95499999999998</v>
      </c>
      <c r="G237" s="37"/>
      <c r="H237" s="42"/>
    </row>
    <row r="238" spans="1:8" s="2" customFormat="1" ht="16.8" customHeight="1">
      <c r="A238" s="37"/>
      <c r="B238" s="42"/>
      <c r="C238" s="284" t="s">
        <v>152</v>
      </c>
      <c r="D238" s="285" t="s">
        <v>1028</v>
      </c>
      <c r="E238" s="286" t="s">
        <v>127</v>
      </c>
      <c r="F238" s="287">
        <v>291.38</v>
      </c>
      <c r="G238" s="37"/>
      <c r="H238" s="42"/>
    </row>
    <row r="239" spans="1:8" s="2" customFormat="1" ht="16.8" customHeight="1">
      <c r="A239" s="37"/>
      <c r="B239" s="42"/>
      <c r="C239" s="288" t="s">
        <v>32</v>
      </c>
      <c r="D239" s="288" t="s">
        <v>1363</v>
      </c>
      <c r="E239" s="19" t="s">
        <v>32</v>
      </c>
      <c r="F239" s="289">
        <v>291.38</v>
      </c>
      <c r="G239" s="37"/>
      <c r="H239" s="42"/>
    </row>
    <row r="240" spans="1:8" s="2" customFormat="1" ht="16.8" customHeight="1">
      <c r="A240" s="37"/>
      <c r="B240" s="42"/>
      <c r="C240" s="290" t="s">
        <v>1283</v>
      </c>
      <c r="D240" s="37"/>
      <c r="E240" s="37"/>
      <c r="F240" s="37"/>
      <c r="G240" s="37"/>
      <c r="H240" s="42"/>
    </row>
    <row r="241" spans="1:8" s="2" customFormat="1" ht="16.8" customHeight="1">
      <c r="A241" s="37"/>
      <c r="B241" s="42"/>
      <c r="C241" s="288" t="s">
        <v>257</v>
      </c>
      <c r="D241" s="288" t="s">
        <v>1359</v>
      </c>
      <c r="E241" s="19" t="s">
        <v>259</v>
      </c>
      <c r="F241" s="289">
        <v>207.321</v>
      </c>
      <c r="G241" s="37"/>
      <c r="H241" s="42"/>
    </row>
    <row r="242" spans="1:8" s="2" customFormat="1" ht="16.8" customHeight="1">
      <c r="A242" s="37"/>
      <c r="B242" s="42"/>
      <c r="C242" s="288" t="s">
        <v>1070</v>
      </c>
      <c r="D242" s="288" t="s">
        <v>1360</v>
      </c>
      <c r="E242" s="19" t="s">
        <v>259</v>
      </c>
      <c r="F242" s="289">
        <v>207.321</v>
      </c>
      <c r="G242" s="37"/>
      <c r="H242" s="42"/>
    </row>
    <row r="243" spans="1:8" s="2" customFormat="1" ht="16.8" customHeight="1">
      <c r="A243" s="37"/>
      <c r="B243" s="42"/>
      <c r="C243" s="288" t="s">
        <v>350</v>
      </c>
      <c r="D243" s="288" t="s">
        <v>1291</v>
      </c>
      <c r="E243" s="19" t="s">
        <v>259</v>
      </c>
      <c r="F243" s="289">
        <v>207.321</v>
      </c>
      <c r="G243" s="37"/>
      <c r="H243" s="42"/>
    </row>
    <row r="244" spans="1:8" s="2" customFormat="1" ht="16.8" customHeight="1">
      <c r="A244" s="37"/>
      <c r="B244" s="42"/>
      <c r="C244" s="288" t="s">
        <v>427</v>
      </c>
      <c r="D244" s="288" t="s">
        <v>1292</v>
      </c>
      <c r="E244" s="19" t="s">
        <v>127</v>
      </c>
      <c r="F244" s="289">
        <v>318.95499999999998</v>
      </c>
      <c r="G244" s="37"/>
      <c r="H244" s="42"/>
    </row>
    <row r="245" spans="1:8" s="2" customFormat="1" ht="16.8" customHeight="1">
      <c r="A245" s="37"/>
      <c r="B245" s="42"/>
      <c r="C245" s="288" t="s">
        <v>518</v>
      </c>
      <c r="D245" s="288" t="s">
        <v>1293</v>
      </c>
      <c r="E245" s="19" t="s">
        <v>127</v>
      </c>
      <c r="F245" s="289">
        <v>318.95499999999998</v>
      </c>
      <c r="G245" s="37"/>
      <c r="H245" s="42"/>
    </row>
    <row r="246" spans="1:8" s="2" customFormat="1" ht="16.8" customHeight="1">
      <c r="A246" s="37"/>
      <c r="B246" s="42"/>
      <c r="C246" s="288" t="s">
        <v>538</v>
      </c>
      <c r="D246" s="288" t="s">
        <v>1340</v>
      </c>
      <c r="E246" s="19" t="s">
        <v>127</v>
      </c>
      <c r="F246" s="289">
        <v>296.54000000000002</v>
      </c>
      <c r="G246" s="37"/>
      <c r="H246" s="42"/>
    </row>
    <row r="247" spans="1:8" s="2" customFormat="1" ht="16.8" customHeight="1">
      <c r="A247" s="37"/>
      <c r="B247" s="42"/>
      <c r="C247" s="288" t="s">
        <v>628</v>
      </c>
      <c r="D247" s="288" t="s">
        <v>1341</v>
      </c>
      <c r="E247" s="19" t="s">
        <v>127</v>
      </c>
      <c r="F247" s="289">
        <v>291.38</v>
      </c>
      <c r="G247" s="37"/>
      <c r="H247" s="42"/>
    </row>
    <row r="248" spans="1:8" s="2" customFormat="1" ht="16.8" customHeight="1">
      <c r="A248" s="37"/>
      <c r="B248" s="42"/>
      <c r="C248" s="288" t="s">
        <v>877</v>
      </c>
      <c r="D248" s="288" t="s">
        <v>1329</v>
      </c>
      <c r="E248" s="19" t="s">
        <v>127</v>
      </c>
      <c r="F248" s="289">
        <v>318.95499999999998</v>
      </c>
      <c r="G248" s="37"/>
      <c r="H248" s="42"/>
    </row>
    <row r="249" spans="1:8" s="2" customFormat="1" ht="16.8" customHeight="1">
      <c r="A249" s="37"/>
      <c r="B249" s="42"/>
      <c r="C249" s="284" t="s">
        <v>158</v>
      </c>
      <c r="D249" s="285" t="s">
        <v>1030</v>
      </c>
      <c r="E249" s="286" t="s">
        <v>127</v>
      </c>
      <c r="F249" s="287">
        <v>3.07</v>
      </c>
      <c r="G249" s="37"/>
      <c r="H249" s="42"/>
    </row>
    <row r="250" spans="1:8" s="2" customFormat="1" ht="16.8" customHeight="1">
      <c r="A250" s="37"/>
      <c r="B250" s="42"/>
      <c r="C250" s="288" t="s">
        <v>32</v>
      </c>
      <c r="D250" s="288" t="s">
        <v>1364</v>
      </c>
      <c r="E250" s="19" t="s">
        <v>32</v>
      </c>
      <c r="F250" s="289">
        <v>3.07</v>
      </c>
      <c r="G250" s="37"/>
      <c r="H250" s="42"/>
    </row>
    <row r="251" spans="1:8" s="2" customFormat="1" ht="16.8" customHeight="1">
      <c r="A251" s="37"/>
      <c r="B251" s="42"/>
      <c r="C251" s="290" t="s">
        <v>1283</v>
      </c>
      <c r="D251" s="37"/>
      <c r="E251" s="37"/>
      <c r="F251" s="37"/>
      <c r="G251" s="37"/>
      <c r="H251" s="42"/>
    </row>
    <row r="252" spans="1:8" s="2" customFormat="1" ht="16.8" customHeight="1">
      <c r="A252" s="37"/>
      <c r="B252" s="42"/>
      <c r="C252" s="288" t="s">
        <v>257</v>
      </c>
      <c r="D252" s="288" t="s">
        <v>1359</v>
      </c>
      <c r="E252" s="19" t="s">
        <v>259</v>
      </c>
      <c r="F252" s="289">
        <v>207.321</v>
      </c>
      <c r="G252" s="37"/>
      <c r="H252" s="42"/>
    </row>
    <row r="253" spans="1:8" s="2" customFormat="1" ht="16.8" customHeight="1">
      <c r="A253" s="37"/>
      <c r="B253" s="42"/>
      <c r="C253" s="288" t="s">
        <v>1070</v>
      </c>
      <c r="D253" s="288" t="s">
        <v>1360</v>
      </c>
      <c r="E253" s="19" t="s">
        <v>259</v>
      </c>
      <c r="F253" s="289">
        <v>207.321</v>
      </c>
      <c r="G253" s="37"/>
      <c r="H253" s="42"/>
    </row>
    <row r="254" spans="1:8" s="2" customFormat="1" ht="16.8" customHeight="1">
      <c r="A254" s="37"/>
      <c r="B254" s="42"/>
      <c r="C254" s="288" t="s">
        <v>350</v>
      </c>
      <c r="D254" s="288" t="s">
        <v>1291</v>
      </c>
      <c r="E254" s="19" t="s">
        <v>259</v>
      </c>
      <c r="F254" s="289">
        <v>207.321</v>
      </c>
      <c r="G254" s="37"/>
      <c r="H254" s="42"/>
    </row>
    <row r="255" spans="1:8" s="2" customFormat="1" ht="16.8" customHeight="1">
      <c r="A255" s="37"/>
      <c r="B255" s="42"/>
      <c r="C255" s="288" t="s">
        <v>427</v>
      </c>
      <c r="D255" s="288" t="s">
        <v>1292</v>
      </c>
      <c r="E255" s="19" t="s">
        <v>127</v>
      </c>
      <c r="F255" s="289">
        <v>318.95499999999998</v>
      </c>
      <c r="G255" s="37"/>
      <c r="H255" s="42"/>
    </row>
    <row r="256" spans="1:8" s="2" customFormat="1" ht="16.8" customHeight="1">
      <c r="A256" s="37"/>
      <c r="B256" s="42"/>
      <c r="C256" s="288" t="s">
        <v>518</v>
      </c>
      <c r="D256" s="288" t="s">
        <v>1293</v>
      </c>
      <c r="E256" s="19" t="s">
        <v>127</v>
      </c>
      <c r="F256" s="289">
        <v>318.95499999999998</v>
      </c>
      <c r="G256" s="37"/>
      <c r="H256" s="42"/>
    </row>
    <row r="257" spans="1:8" s="2" customFormat="1" ht="16.8" customHeight="1">
      <c r="A257" s="37"/>
      <c r="B257" s="42"/>
      <c r="C257" s="288" t="s">
        <v>538</v>
      </c>
      <c r="D257" s="288" t="s">
        <v>1340</v>
      </c>
      <c r="E257" s="19" t="s">
        <v>127</v>
      </c>
      <c r="F257" s="289">
        <v>296.54000000000002</v>
      </c>
      <c r="G257" s="37"/>
      <c r="H257" s="42"/>
    </row>
    <row r="258" spans="1:8" s="2" customFormat="1" ht="16.8" customHeight="1">
      <c r="A258" s="37"/>
      <c r="B258" s="42"/>
      <c r="C258" s="288" t="s">
        <v>793</v>
      </c>
      <c r="D258" s="288" t="s">
        <v>1332</v>
      </c>
      <c r="E258" s="19" t="s">
        <v>112</v>
      </c>
      <c r="F258" s="289">
        <v>5.16</v>
      </c>
      <c r="G258" s="37"/>
      <c r="H258" s="42"/>
    </row>
    <row r="259" spans="1:8" s="2" customFormat="1" ht="16.8" customHeight="1">
      <c r="A259" s="37"/>
      <c r="B259" s="42"/>
      <c r="C259" s="288" t="s">
        <v>877</v>
      </c>
      <c r="D259" s="288" t="s">
        <v>1329</v>
      </c>
      <c r="E259" s="19" t="s">
        <v>127</v>
      </c>
      <c r="F259" s="289">
        <v>318.95499999999998</v>
      </c>
      <c r="G259" s="37"/>
      <c r="H259" s="42"/>
    </row>
    <row r="260" spans="1:8" s="2" customFormat="1" ht="16.8" customHeight="1">
      <c r="A260" s="37"/>
      <c r="B260" s="42"/>
      <c r="C260" s="288" t="s">
        <v>802</v>
      </c>
      <c r="D260" s="288" t="s">
        <v>803</v>
      </c>
      <c r="E260" s="19" t="s">
        <v>127</v>
      </c>
      <c r="F260" s="289">
        <v>3.1619999999999999</v>
      </c>
      <c r="G260" s="37"/>
      <c r="H260" s="42"/>
    </row>
    <row r="261" spans="1:8" s="2" customFormat="1" ht="16.8" customHeight="1">
      <c r="A261" s="37"/>
      <c r="B261" s="42"/>
      <c r="C261" s="284" t="s">
        <v>1032</v>
      </c>
      <c r="D261" s="285" t="s">
        <v>1033</v>
      </c>
      <c r="E261" s="286" t="s">
        <v>127</v>
      </c>
      <c r="F261" s="287">
        <v>2.09</v>
      </c>
      <c r="G261" s="37"/>
      <c r="H261" s="42"/>
    </row>
    <row r="262" spans="1:8" s="2" customFormat="1" ht="16.8" customHeight="1">
      <c r="A262" s="37"/>
      <c r="B262" s="42"/>
      <c r="C262" s="288" t="s">
        <v>32</v>
      </c>
      <c r="D262" s="288" t="s">
        <v>1365</v>
      </c>
      <c r="E262" s="19" t="s">
        <v>32</v>
      </c>
      <c r="F262" s="289">
        <v>2.09</v>
      </c>
      <c r="G262" s="37"/>
      <c r="H262" s="42"/>
    </row>
    <row r="263" spans="1:8" s="2" customFormat="1" ht="16.8" customHeight="1">
      <c r="A263" s="37"/>
      <c r="B263" s="42"/>
      <c r="C263" s="290" t="s">
        <v>1283</v>
      </c>
      <c r="D263" s="37"/>
      <c r="E263" s="37"/>
      <c r="F263" s="37"/>
      <c r="G263" s="37"/>
      <c r="H263" s="42"/>
    </row>
    <row r="264" spans="1:8" s="2" customFormat="1" ht="16.8" customHeight="1">
      <c r="A264" s="37"/>
      <c r="B264" s="42"/>
      <c r="C264" s="288" t="s">
        <v>257</v>
      </c>
      <c r="D264" s="288" t="s">
        <v>1359</v>
      </c>
      <c r="E264" s="19" t="s">
        <v>259</v>
      </c>
      <c r="F264" s="289">
        <v>207.321</v>
      </c>
      <c r="G264" s="37"/>
      <c r="H264" s="42"/>
    </row>
    <row r="265" spans="1:8" s="2" customFormat="1" ht="16.8" customHeight="1">
      <c r="A265" s="37"/>
      <c r="B265" s="42"/>
      <c r="C265" s="288" t="s">
        <v>1070</v>
      </c>
      <c r="D265" s="288" t="s">
        <v>1360</v>
      </c>
      <c r="E265" s="19" t="s">
        <v>259</v>
      </c>
      <c r="F265" s="289">
        <v>207.321</v>
      </c>
      <c r="G265" s="37"/>
      <c r="H265" s="42"/>
    </row>
    <row r="266" spans="1:8" s="2" customFormat="1" ht="16.8" customHeight="1">
      <c r="A266" s="37"/>
      <c r="B266" s="42"/>
      <c r="C266" s="288" t="s">
        <v>350</v>
      </c>
      <c r="D266" s="288" t="s">
        <v>1291</v>
      </c>
      <c r="E266" s="19" t="s">
        <v>259</v>
      </c>
      <c r="F266" s="289">
        <v>207.321</v>
      </c>
      <c r="G266" s="37"/>
      <c r="H266" s="42"/>
    </row>
    <row r="267" spans="1:8" s="2" customFormat="1" ht="16.8" customHeight="1">
      <c r="A267" s="37"/>
      <c r="B267" s="42"/>
      <c r="C267" s="288" t="s">
        <v>427</v>
      </c>
      <c r="D267" s="288" t="s">
        <v>1292</v>
      </c>
      <c r="E267" s="19" t="s">
        <v>127</v>
      </c>
      <c r="F267" s="289">
        <v>318.95499999999998</v>
      </c>
      <c r="G267" s="37"/>
      <c r="H267" s="42"/>
    </row>
    <row r="268" spans="1:8" s="2" customFormat="1" ht="16.8" customHeight="1">
      <c r="A268" s="37"/>
      <c r="B268" s="42"/>
      <c r="C268" s="288" t="s">
        <v>518</v>
      </c>
      <c r="D268" s="288" t="s">
        <v>1293</v>
      </c>
      <c r="E268" s="19" t="s">
        <v>127</v>
      </c>
      <c r="F268" s="289">
        <v>318.95499999999998</v>
      </c>
      <c r="G268" s="37"/>
      <c r="H268" s="42"/>
    </row>
    <row r="269" spans="1:8" s="2" customFormat="1" ht="16.8" customHeight="1">
      <c r="A269" s="37"/>
      <c r="B269" s="42"/>
      <c r="C269" s="288" t="s">
        <v>538</v>
      </c>
      <c r="D269" s="288" t="s">
        <v>1340</v>
      </c>
      <c r="E269" s="19" t="s">
        <v>127</v>
      </c>
      <c r="F269" s="289">
        <v>296.54000000000002</v>
      </c>
      <c r="G269" s="37"/>
      <c r="H269" s="42"/>
    </row>
    <row r="270" spans="1:8" s="2" customFormat="1" ht="16.8" customHeight="1">
      <c r="A270" s="37"/>
      <c r="B270" s="42"/>
      <c r="C270" s="288" t="s">
        <v>793</v>
      </c>
      <c r="D270" s="288" t="s">
        <v>1332</v>
      </c>
      <c r="E270" s="19" t="s">
        <v>112</v>
      </c>
      <c r="F270" s="289">
        <v>5.16</v>
      </c>
      <c r="G270" s="37"/>
      <c r="H270" s="42"/>
    </row>
    <row r="271" spans="1:8" s="2" customFormat="1" ht="16.8" customHeight="1">
      <c r="A271" s="37"/>
      <c r="B271" s="42"/>
      <c r="C271" s="288" t="s">
        <v>877</v>
      </c>
      <c r="D271" s="288" t="s">
        <v>1329</v>
      </c>
      <c r="E271" s="19" t="s">
        <v>127</v>
      </c>
      <c r="F271" s="289">
        <v>318.95499999999998</v>
      </c>
      <c r="G271" s="37"/>
      <c r="H271" s="42"/>
    </row>
    <row r="272" spans="1:8" s="2" customFormat="1" ht="16.8" customHeight="1">
      <c r="A272" s="37"/>
      <c r="B272" s="42"/>
      <c r="C272" s="288" t="s">
        <v>808</v>
      </c>
      <c r="D272" s="288" t="s">
        <v>809</v>
      </c>
      <c r="E272" s="19" t="s">
        <v>127</v>
      </c>
      <c r="F272" s="289">
        <v>2.153</v>
      </c>
      <c r="G272" s="37"/>
      <c r="H272" s="42"/>
    </row>
    <row r="273" spans="1:8" s="2" customFormat="1" ht="7.35" customHeight="1">
      <c r="A273" s="37"/>
      <c r="B273" s="144"/>
      <c r="C273" s="145"/>
      <c r="D273" s="145"/>
      <c r="E273" s="145"/>
      <c r="F273" s="145"/>
      <c r="G273" s="145"/>
      <c r="H273" s="42"/>
    </row>
    <row r="274" spans="1:8" s="2" customFormat="1" ht="10.199999999999999">
      <c r="A274" s="37"/>
      <c r="B274" s="37"/>
      <c r="C274" s="37"/>
      <c r="D274" s="37"/>
      <c r="E274" s="37"/>
      <c r="F274" s="37"/>
      <c r="G274" s="37"/>
      <c r="H274" s="37"/>
    </row>
  </sheetData>
  <sheetProtection algorithmName="SHA-512" hashValue="b4DNbsjtgp3eBdFnDvJ4GS1VadSlVUW7PRoQa1WOoPJzRuot0zNU5NFzcrbSDO+cOGYP+TIzkPuaMqowTrZc2Q==" saltValue="lr2XIICASVO0GuuaE+Fj49eC2EMJGlalHlEpTAskviBTVOiwVA7LX7HIhrCPTrbfn4DtDOlGYiKEHYUCGa2hGQ==" spinCount="100000" sheet="1" objects="1" scenarios="1" formatColumns="0" formatRows="0"/>
  <mergeCells count="2">
    <mergeCell ref="D5:F5"/>
    <mergeCell ref="D6:F6"/>
  </mergeCells>
  <pageMargins left="0.70866141732283472" right="0.70866141732283472" top="0.78740157480314965" bottom="0.78740157480314965" header="0.31496062992125984" footer="0.31496062992125984"/>
  <pageSetup paperSize="9" scale="87" fitToHeight="100" orientation="landscape" blackAndWhite="1" r:id="rId1"/>
  <headerFooter>
    <oddHeader>&amp;LBENEŠOV - DOPRAVNÍ OPATŘENÍ U NÁDRAŽÍ (MĚSTO BEZ DOTACE)&amp;CDOPAS s.r.o.&amp;RPOLOŽKOVÝ VÝKAZ VÝMĚR</oddHeader>
    <oddFooter>&amp;LSeznam figur&amp;CStrana &amp;P z &amp;N&amp;RPoložkový soupis prací</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18</vt:i4>
      </vt:variant>
    </vt:vector>
  </HeadingPairs>
  <TitlesOfParts>
    <vt:vector size="28" baseType="lpstr">
      <vt:lpstr>Rekapitulace stavby</vt:lpstr>
      <vt:lpstr>VOP k ceně díla</vt:lpstr>
      <vt:lpstr>SO112 - SO 112 - Okružní ...</vt:lpstr>
      <vt:lpstr>SO113 - SO 113 - Chodníky...</vt:lpstr>
      <vt:lpstr>SO401 - SO 401 - Přeložka...</vt:lpstr>
      <vt:lpstr>SO451 - SO 451 - Úprava o...</vt:lpstr>
      <vt:lpstr>SO901.3 - SO 901.3 - 3. e...</vt:lpstr>
      <vt:lpstr>VON - VON - Vedlejší a os...</vt:lpstr>
      <vt:lpstr>Seznam figur</vt:lpstr>
      <vt:lpstr>Pokyny pro vyplnění</vt:lpstr>
      <vt:lpstr>'Rekapitulace stavby'!Názvy_tisku</vt:lpstr>
      <vt:lpstr>'Seznam figur'!Názvy_tisku</vt:lpstr>
      <vt:lpstr>'SO112 - SO 112 - Okružní ...'!Názvy_tisku</vt:lpstr>
      <vt:lpstr>'SO113 - SO 113 - Chodníky...'!Názvy_tisku</vt:lpstr>
      <vt:lpstr>'SO401 - SO 401 - Přeložka...'!Názvy_tisku</vt:lpstr>
      <vt:lpstr>'SO451 - SO 451 - Úprava o...'!Názvy_tisku</vt:lpstr>
      <vt:lpstr>'SO901.3 - SO 901.3 - 3. e...'!Názvy_tisku</vt:lpstr>
      <vt:lpstr>'VON - VON - Vedlejší a os...'!Názvy_tisku</vt:lpstr>
      <vt:lpstr>'Pokyny pro vyplnění'!Oblast_tisku</vt:lpstr>
      <vt:lpstr>'Rekapitulace stavby'!Oblast_tisku</vt:lpstr>
      <vt:lpstr>'Seznam figur'!Oblast_tisku</vt:lpstr>
      <vt:lpstr>'SO112 - SO 112 - Okružní ...'!Oblast_tisku</vt:lpstr>
      <vt:lpstr>'SO113 - SO 113 - Chodníky...'!Oblast_tisku</vt:lpstr>
      <vt:lpstr>'SO401 - SO 401 - Přeložka...'!Oblast_tisku</vt:lpstr>
      <vt:lpstr>'SO451 - SO 451 - Úprava o...'!Oblast_tisku</vt:lpstr>
      <vt:lpstr>'SO901.3 - SO 901.3 - 3. e...'!Oblast_tisku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cp:lastPrinted>2020-01-13T16:08:11Z</cp:lastPrinted>
  <dcterms:created xsi:type="dcterms:W3CDTF">2020-01-13T13:14:38Z</dcterms:created>
  <dcterms:modified xsi:type="dcterms:W3CDTF">2020-01-13T16:08:24Z</dcterms:modified>
</cp:coreProperties>
</file>